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390" windowHeight="8625" tabRatio="932" activeTab="2"/>
  </bookViews>
  <sheets>
    <sheet name="Te ardhurat vjetore" sheetId="1" r:id="rId1"/>
    <sheet name="Shpenzimet ne muaj" sheetId="2" r:id="rId2"/>
    <sheet name="Investimet ne muaj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arjan</author>
  </authors>
  <commentList>
    <comment ref="C41" authorId="0">
      <text>
        <r>
          <rPr>
            <b/>
            <sz val="8"/>
            <rFont val="Tahoma"/>
            <family val="2"/>
          </rPr>
          <t>te ardhurat sipas akt-rakordimit me thesarin pe vitin 2009</t>
        </r>
      </text>
    </comment>
  </commentList>
</comments>
</file>

<file path=xl/sharedStrings.xml><?xml version="1.0" encoding="utf-8"?>
<sst xmlns="http://schemas.openxmlformats.org/spreadsheetml/2006/main" count="231" uniqueCount="164">
  <si>
    <t>Kap</t>
  </si>
  <si>
    <t>Prog</t>
  </si>
  <si>
    <t>Llog.</t>
  </si>
  <si>
    <t>Aparati i Bashkise</t>
  </si>
  <si>
    <t>Kultura</t>
  </si>
  <si>
    <t>çerdhe</t>
  </si>
  <si>
    <t>Klubi Sportiv Beselidhja</t>
  </si>
  <si>
    <t>Investime</t>
  </si>
  <si>
    <t>Fondi rezerve</t>
  </si>
  <si>
    <t>Fondi i emergjences</t>
  </si>
  <si>
    <t>Totali</t>
  </si>
  <si>
    <t>Sipermarrjet</t>
  </si>
  <si>
    <t>Pastrimi</t>
  </si>
  <si>
    <t>Dekori</t>
  </si>
  <si>
    <t>Funerali</t>
  </si>
  <si>
    <t>Arsimi (shkolla &amp; kopeshte)</t>
  </si>
  <si>
    <t>Paga</t>
  </si>
  <si>
    <t>Sigurime</t>
  </si>
  <si>
    <t>Shpenzime operative</t>
  </si>
  <si>
    <t>Fondi i veçante</t>
  </si>
  <si>
    <t>01110</t>
  </si>
  <si>
    <t>08250</t>
  </si>
  <si>
    <t>06260</t>
  </si>
  <si>
    <t>08140</t>
  </si>
  <si>
    <t>Institucionet</t>
  </si>
  <si>
    <t xml:space="preserve"> </t>
  </si>
  <si>
    <t>Kuote Keshilli i Qarkut</t>
  </si>
  <si>
    <t>Pagat keshilltaret dhe kualifikimi</t>
  </si>
  <si>
    <t>Nr</t>
  </si>
  <si>
    <t>Pershkrimi</t>
  </si>
  <si>
    <t>I</t>
  </si>
  <si>
    <t>Te ardhurat nga taksat</t>
  </si>
  <si>
    <t xml:space="preserve">Taksa mbi pasurine </t>
  </si>
  <si>
    <t>a</t>
  </si>
  <si>
    <t>Taksa  mbi  ndertesat</t>
  </si>
  <si>
    <t>b</t>
  </si>
  <si>
    <t>Taksa per biznesin e vogel</t>
  </si>
  <si>
    <t>Taksa e kalimit drejtes pronesise P P</t>
  </si>
  <si>
    <t>Taksa  e nd.infrast.nga ndertimet e reja</t>
  </si>
  <si>
    <t>Taksa e zenies hapesirave publike</t>
  </si>
  <si>
    <t>Takse  tabele</t>
  </si>
  <si>
    <t>Taksa e Regjistrimit te Pervitshem te mjeteve</t>
  </si>
  <si>
    <t>Taksa e fjetjes ne hotel</t>
  </si>
  <si>
    <t>II</t>
  </si>
  <si>
    <t>Te  ardhurat jotatimore</t>
  </si>
  <si>
    <t>A</t>
  </si>
  <si>
    <t>Nga tarifat per sherbimet publike</t>
  </si>
  <si>
    <t>Pastrimi dhe largimi i mbeturinave</t>
  </si>
  <si>
    <t>Perdorim prona publike</t>
  </si>
  <si>
    <t>Dhenie liçenca,leje,atorizime etj.</t>
  </si>
  <si>
    <t>B</t>
  </si>
  <si>
    <t>Te ardhura te tjera</t>
  </si>
  <si>
    <t>Nga veprimtarite ekonomike</t>
  </si>
  <si>
    <t>Shitja e pasurive kapitale</t>
  </si>
  <si>
    <t>Qera mbi trojet, ndertesat etj.</t>
  </si>
  <si>
    <t>Kontribute, sponsorizime etj.</t>
  </si>
  <si>
    <t>Nga gjobat</t>
  </si>
  <si>
    <t>Te tjera</t>
  </si>
  <si>
    <t>C</t>
  </si>
  <si>
    <t>Te ardhura te tjera nga instituc.ne vartesi</t>
  </si>
  <si>
    <t>Pagest e prinderve per çerdhet</t>
  </si>
  <si>
    <t>Pagesat e prinderve per kopeshtet</t>
  </si>
  <si>
    <t>Pagesat e nxen.te shkollave te mesme</t>
  </si>
  <si>
    <t>D</t>
  </si>
  <si>
    <t>Kuotat e antars.njesive per Qarkun</t>
  </si>
  <si>
    <t>Shuma e te ardhurave tatimore &amp; jotatimore</t>
  </si>
  <si>
    <t>III</t>
  </si>
  <si>
    <t>Te ardhura te trasheguara</t>
  </si>
  <si>
    <t>IV</t>
  </si>
  <si>
    <t>V</t>
  </si>
  <si>
    <t xml:space="preserve">Te ardhura nga transferta e kushtezuar </t>
  </si>
  <si>
    <t>Totali (I+II+III+IV)</t>
  </si>
  <si>
    <t>Janar</t>
  </si>
  <si>
    <t>Mars</t>
  </si>
  <si>
    <t>Prill</t>
  </si>
  <si>
    <t>Maj</t>
  </si>
  <si>
    <t>Korrik</t>
  </si>
  <si>
    <t>Gusht</t>
  </si>
  <si>
    <t>Tetor</t>
  </si>
  <si>
    <t>000/leke</t>
  </si>
  <si>
    <t>Nento</t>
  </si>
  <si>
    <t>Vlera</t>
  </si>
  <si>
    <t>VI</t>
  </si>
  <si>
    <t xml:space="preserve">Taksa  te perkohshme </t>
  </si>
  <si>
    <t>Qersh</t>
  </si>
  <si>
    <t>Nd. Sherbimeve Publike</t>
  </si>
  <si>
    <t>Sherbimi I Borxhit</t>
  </si>
  <si>
    <t>09240</t>
  </si>
  <si>
    <t>Nga kredia</t>
  </si>
  <si>
    <t>Te ardhura nga Kredia</t>
  </si>
  <si>
    <t>Shtat</t>
  </si>
  <si>
    <t>Shkur</t>
  </si>
  <si>
    <t>Dhjeto</t>
  </si>
  <si>
    <t>a) Futbolli</t>
  </si>
  <si>
    <t>b) Shume sporte</t>
  </si>
  <si>
    <t>Fakti 2011</t>
  </si>
  <si>
    <t>Sistemim dhe ndiçim blloku banimit  tek shtepia Ushtarakeve</t>
  </si>
  <si>
    <t>Blerje Konteniere pastrimi</t>
  </si>
  <si>
    <t>Sistemim, asf. dhe ndriçim rruge Stacioni i Trenit</t>
  </si>
  <si>
    <t>Sistemim bregu i lumit Drin blloku I &amp; II-te (faza II-te)</t>
  </si>
  <si>
    <t>Sistemim, asfaltim, ndricim rruge blloku_11.2 ha Lagje Beselidhja (faza IV- te)</t>
  </si>
  <si>
    <t>Sistemim ne lagjen Gurra (faza e II- te)</t>
  </si>
  <si>
    <t>Sstemim lagjen Spitali (faza e II- te)</t>
  </si>
  <si>
    <t>Sistemim lagjes Nene Tereza (faza II- te)</t>
  </si>
  <si>
    <t>Te ardhura, transf. e pakushtezuar(grant)</t>
  </si>
  <si>
    <t>Te ardhurat ne muaj</t>
  </si>
  <si>
    <t>Te ardhurat vjetore</t>
  </si>
  <si>
    <t>Shpenzimet vjetore</t>
  </si>
  <si>
    <t>Shpenzimet ne muaj</t>
  </si>
  <si>
    <t>Grandi</t>
  </si>
  <si>
    <t>Shpenzimet operative (analitike)</t>
  </si>
  <si>
    <t>Investimet vjetore</t>
  </si>
  <si>
    <t>Investimet ne muaj</t>
  </si>
  <si>
    <t>000 / leke</t>
  </si>
  <si>
    <t>Ndertim i murit rrethues te shkollave ne lagjen Beselidhja</t>
  </si>
  <si>
    <t>Rikonstruksion rruge dhe sistemim blloku te shkolla “Gj. Fishta"_faza e trete</t>
  </si>
  <si>
    <t>Rikosntruksion dhe sistemim i rruges "ing.Gjadri"</t>
  </si>
  <si>
    <t>Sistemim rruge dhe parkimi ne hyrje te lagjes Gurra</t>
  </si>
  <si>
    <t>Vjetori</t>
  </si>
  <si>
    <t>Jan</t>
  </si>
  <si>
    <t>Shku</t>
  </si>
  <si>
    <t>Mar</t>
  </si>
  <si>
    <t>Qers</t>
  </si>
  <si>
    <t>Korr</t>
  </si>
  <si>
    <t>Gush</t>
  </si>
  <si>
    <t>Tet</t>
  </si>
  <si>
    <t>Nen</t>
  </si>
  <si>
    <t>Dhjet</t>
  </si>
  <si>
    <t>F.V.Kend lojera per femije ne lagjen Skenderbeg</t>
  </si>
  <si>
    <t>Rikonstruksion i fasades se godines Qendres per Riciklimin e Mbetjeve</t>
  </si>
  <si>
    <t>Ndertim i rruges dytesore prane rruges se spitalit (rruga Spitalit-Gjurmake)</t>
  </si>
  <si>
    <t>Promovim turizmi</t>
  </si>
  <si>
    <t>Plani 2013</t>
  </si>
  <si>
    <t>Supervizim i objektit Ndertim rruge Spital Gurra</t>
  </si>
  <si>
    <t>Totali ( I + II + III + IV+V)</t>
  </si>
  <si>
    <t>Rikontsruksion i shkolles Gjergj Kastrioti</t>
  </si>
  <si>
    <t>Fakti 2009</t>
  </si>
  <si>
    <t>Fakti 2010</t>
  </si>
  <si>
    <t>Pagesa te pashlyera per kolaudime, supervizime e garanci punime</t>
  </si>
  <si>
    <t xml:space="preserve">I </t>
  </si>
  <si>
    <r>
      <t xml:space="preserve">Riparime ne rrjetin e ujesjellesit ne bllokun e banimit, bregu i lumit Drin blloku I </t>
    </r>
    <r>
      <rPr>
        <sz val="9"/>
        <rFont val="Arial"/>
        <family val="2"/>
      </rPr>
      <t>(shtese kontrate)</t>
    </r>
  </si>
  <si>
    <t>Interesi I kredise</t>
  </si>
  <si>
    <t>Kthim kredi</t>
  </si>
  <si>
    <t xml:space="preserve">                      </t>
  </si>
  <si>
    <t xml:space="preserve">                </t>
  </si>
  <si>
    <t xml:space="preserve">Gjelberimi </t>
  </si>
  <si>
    <t>Supervizim i objektit ndertim shkolle e mesme beselidhja, Lezhe &amp; Shetitore " Gj Fishta "</t>
  </si>
  <si>
    <t xml:space="preserve">Rikonst. Rrugeve te qytetit dhe pas poliklinikes  Faza I &amp; Shetitore Gj Fishta </t>
  </si>
  <si>
    <t xml:space="preserve">Investimet </t>
  </si>
  <si>
    <t>Pritshem 2013</t>
  </si>
  <si>
    <t>Plani 2014</t>
  </si>
  <si>
    <t>Rikonstruksion dhe mobilim i zyrës me një ndalesë ( Faza e I - re )</t>
  </si>
  <si>
    <t>Blerje makineri e pajisje ( Kompjut. Zyresnje ndalese  ( Bashkepunim DLDP )</t>
  </si>
  <si>
    <t>Blerje mjet transporti</t>
  </si>
  <si>
    <t>Tatim I thjeshtuar I fitimit nbi biznesin e vogel</t>
  </si>
  <si>
    <t>Investime te perfunduara e  te pashlyera</t>
  </si>
  <si>
    <t>Rikonstruksion dhe mobilim i zyrës me një ndalesë ( Faza e I I- re )  Me DLDP</t>
  </si>
  <si>
    <t>Investime pa perfunduara</t>
  </si>
  <si>
    <t>Sistemim,ndric,asfaltim e gjelberim  blloku 11.2 ha (  Faza I -II - III )      ( Me disbursim kredie )</t>
  </si>
  <si>
    <t>Blerje makineri e paisje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</si>
  <si>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</si>
  <si>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</si>
  <si>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</t>
  </si>
  <si>
    <t xml:space="preserve">     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</si>
</sst>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h\.mm\.ss"/>
    <numFmt numFmtId="184" formatCode="0.0%"/>
    <numFmt numFmtId="185" formatCode="#,##0.000"/>
    <numFmt numFmtId="186" formatCode="_-* #,##0.0_-;\-* #,##0.0_-;_-* &quot;-&quot;??_-;_-@_-"/>
    <numFmt numFmtId="187" formatCode="_-* #,##0_-;\-* #,##0_-;_-* &quot;-&quot;??_-;_-@_-"/>
    <numFmt numFmtId="188" formatCode="_-* #,##0.0_-;\-* #,##0.0_-;_-* &quot;-&quot;?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Garamond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 quotePrefix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1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2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3" fontId="2" fillId="33" borderId="0" xfId="0" applyNumberFormat="1" applyFont="1" applyFill="1" applyAlignment="1">
      <alignment/>
    </xf>
    <xf numFmtId="3" fontId="11" fillId="33" borderId="0" xfId="53" applyNumberFormat="1" applyFont="1" applyFill="1" applyAlignment="1" applyProtection="1">
      <alignment/>
      <protection/>
    </xf>
    <xf numFmtId="3" fontId="0" fillId="33" borderId="0" xfId="0" applyNumberFormat="1" applyFont="1" applyFill="1" applyBorder="1" applyAlignment="1">
      <alignment/>
    </xf>
    <xf numFmtId="10" fontId="0" fillId="33" borderId="0" xfId="0" applyNumberFormat="1" applyFont="1" applyFill="1" applyAlignment="1">
      <alignment/>
    </xf>
    <xf numFmtId="10" fontId="11" fillId="33" borderId="0" xfId="53" applyNumberFormat="1" applyFont="1" applyFill="1" applyAlignment="1" applyProtection="1">
      <alignment/>
      <protection/>
    </xf>
    <xf numFmtId="3" fontId="8" fillId="33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3" fontId="12" fillId="33" borderId="0" xfId="0" applyNumberFormat="1" applyFont="1" applyFill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182" fontId="12" fillId="34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33" borderId="10" xfId="42" applyNumberFormat="1" applyFont="1" applyFill="1" applyBorder="1" applyAlignment="1">
      <alignment/>
    </xf>
    <xf numFmtId="3" fontId="6" fillId="33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6" fontId="0" fillId="33" borderId="0" xfId="42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86" fontId="2" fillId="33" borderId="0" xfId="42" applyNumberFormat="1" applyFont="1" applyFill="1" applyAlignment="1">
      <alignment horizontal="right"/>
    </xf>
    <xf numFmtId="3" fontId="0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182" fontId="12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12" fillId="35" borderId="10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 quotePrefix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46"/>
  <sheetViews>
    <sheetView view="pageLayout" zoomScaleNormal="70" workbookViewId="0" topLeftCell="A16">
      <selection activeCell="A3" sqref="A3:H40"/>
    </sheetView>
  </sheetViews>
  <sheetFormatPr defaultColWidth="9.140625" defaultRowHeight="12.75"/>
  <cols>
    <col min="1" max="1" width="5.140625" style="10" bestFit="1" customWidth="1"/>
    <col min="2" max="2" width="61.140625" style="10" customWidth="1"/>
    <col min="3" max="3" width="13.28125" style="10" hidden="1" customWidth="1"/>
    <col min="4" max="4" width="12.28125" style="10" hidden="1" customWidth="1"/>
    <col min="5" max="5" width="13.140625" style="10" hidden="1" customWidth="1"/>
    <col min="6" max="6" width="13.421875" style="10" customWidth="1"/>
    <col min="7" max="7" width="13.00390625" style="10" customWidth="1"/>
    <col min="8" max="8" width="14.00390625" style="13" customWidth="1"/>
    <col min="9" max="9" width="12.8515625" style="13" customWidth="1"/>
    <col min="10" max="10" width="17.421875" style="10" customWidth="1"/>
    <col min="11" max="12" width="9.140625" style="10" customWidth="1"/>
    <col min="13" max="13" width="10.28125" style="10" bestFit="1" customWidth="1"/>
    <col min="14" max="26" width="9.140625" style="10" customWidth="1"/>
    <col min="27" max="16384" width="9.140625" style="6" customWidth="1"/>
  </cols>
  <sheetData>
    <row r="1" ht="12.75"/>
    <row r="2" ht="12.75"/>
    <row r="3" ht="15">
      <c r="H3" s="42" t="s">
        <v>113</v>
      </c>
    </row>
    <row r="4" spans="1:31" ht="28.5" customHeight="1">
      <c r="A4" s="86" t="s">
        <v>28</v>
      </c>
      <c r="B4" s="86" t="s">
        <v>29</v>
      </c>
      <c r="C4" s="86" t="s">
        <v>136</v>
      </c>
      <c r="D4" s="86" t="s">
        <v>137</v>
      </c>
      <c r="E4" s="86" t="s">
        <v>95</v>
      </c>
      <c r="F4" s="86" t="s">
        <v>132</v>
      </c>
      <c r="G4" s="86" t="s">
        <v>149</v>
      </c>
      <c r="H4" s="86" t="s">
        <v>150</v>
      </c>
      <c r="I4" s="36"/>
      <c r="J4" s="30" t="s">
        <v>105</v>
      </c>
      <c r="K4" s="29"/>
      <c r="L4" s="29"/>
      <c r="M4" s="29"/>
      <c r="AA4" s="10"/>
      <c r="AB4" s="10"/>
      <c r="AC4" s="10"/>
      <c r="AD4" s="10"/>
      <c r="AE4" s="10"/>
    </row>
    <row r="5" spans="1:14" ht="15.75" customHeight="1">
      <c r="A5" s="87" t="s">
        <v>30</v>
      </c>
      <c r="B5" s="88" t="s">
        <v>31</v>
      </c>
      <c r="C5" s="84">
        <f>SUM(C6+C9+C10+C11+C12+C13+C14+C15+C16)</f>
        <v>88466</v>
      </c>
      <c r="D5" s="84">
        <f>SUM(D6+D9+D10+D11+D12+D13+D14+D15+D16)</f>
        <v>93905</v>
      </c>
      <c r="E5" s="84">
        <f>SUM(E6+E9+E10+E11+E12+E13+E14+E15+E16)</f>
        <v>115536</v>
      </c>
      <c r="F5" s="84">
        <f>SUM(F6+F9+F10+F11+F12+F13+F14+F15+F16)</f>
        <v>131306</v>
      </c>
      <c r="G5" s="84">
        <f>SUM(G6+G9+G10+G11+G12+G13+G14+G15+G16)</f>
        <v>57645</v>
      </c>
      <c r="H5" s="85">
        <f>SUM(H6+H8+H9+H10+H11+H12+H13+H14+H15+H16)</f>
        <v>124115</v>
      </c>
      <c r="J5" s="30" t="s">
        <v>109</v>
      </c>
      <c r="M5" s="13"/>
      <c r="N5" s="37"/>
    </row>
    <row r="6" spans="1:14" ht="14.25">
      <c r="A6" s="47">
        <v>1</v>
      </c>
      <c r="B6" s="48" t="s">
        <v>32</v>
      </c>
      <c r="C6" s="49">
        <f>SUM(C7+C8)</f>
        <v>5566</v>
      </c>
      <c r="D6" s="49">
        <f>SUM(D7+D8)</f>
        <v>5441</v>
      </c>
      <c r="E6" s="49">
        <f>SUM(E7+E8)</f>
        <v>5167</v>
      </c>
      <c r="F6" s="51">
        <v>15000</v>
      </c>
      <c r="G6" s="49">
        <f>G7</f>
        <v>5974</v>
      </c>
      <c r="H6" s="49">
        <f>H7</f>
        <v>22745</v>
      </c>
      <c r="J6" s="30" t="s">
        <v>107</v>
      </c>
      <c r="M6" s="32"/>
      <c r="N6" s="32"/>
    </row>
    <row r="7" spans="1:26" s="41" customFormat="1" ht="14.25">
      <c r="A7" s="50" t="s">
        <v>33</v>
      </c>
      <c r="B7" s="51" t="s">
        <v>34</v>
      </c>
      <c r="C7" s="52">
        <v>5566</v>
      </c>
      <c r="D7" s="52">
        <v>5441</v>
      </c>
      <c r="E7" s="51">
        <v>5167</v>
      </c>
      <c r="F7" s="51">
        <v>15000</v>
      </c>
      <c r="G7" s="51">
        <v>5974</v>
      </c>
      <c r="H7" s="51">
        <v>22745</v>
      </c>
      <c r="I7" s="60"/>
      <c r="J7" s="30" t="s">
        <v>108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41" customFormat="1" ht="14.25">
      <c r="A8" s="50">
        <v>2</v>
      </c>
      <c r="B8" s="51" t="s">
        <v>154</v>
      </c>
      <c r="C8" s="52">
        <v>0</v>
      </c>
      <c r="D8" s="52">
        <v>0</v>
      </c>
      <c r="E8" s="51">
        <v>0</v>
      </c>
      <c r="F8" s="51">
        <v>0</v>
      </c>
      <c r="G8" s="51">
        <v>0</v>
      </c>
      <c r="H8" s="51">
        <v>21750</v>
      </c>
      <c r="I8" s="60"/>
      <c r="J8" s="30" t="s">
        <v>110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10" ht="14.25">
      <c r="A9" s="47">
        <v>2</v>
      </c>
      <c r="B9" s="48" t="s">
        <v>36</v>
      </c>
      <c r="C9" s="53">
        <v>21218</v>
      </c>
      <c r="D9" s="53">
        <v>22520</v>
      </c>
      <c r="E9" s="48">
        <v>28686</v>
      </c>
      <c r="F9" s="48">
        <v>30500</v>
      </c>
      <c r="G9" s="48">
        <v>17174</v>
      </c>
      <c r="H9" s="48">
        <v>0</v>
      </c>
      <c r="J9" s="30" t="s">
        <v>111</v>
      </c>
    </row>
    <row r="10" spans="1:10" ht="14.25">
      <c r="A10" s="47">
        <v>3</v>
      </c>
      <c r="B10" s="48" t="s">
        <v>37</v>
      </c>
      <c r="C10" s="53">
        <v>6274</v>
      </c>
      <c r="D10" s="53">
        <v>1808</v>
      </c>
      <c r="E10" s="48">
        <v>4444</v>
      </c>
      <c r="F10" s="48">
        <v>10500</v>
      </c>
      <c r="G10" s="48">
        <v>9530</v>
      </c>
      <c r="H10" s="48">
        <v>14550</v>
      </c>
      <c r="J10" s="30" t="s">
        <v>112</v>
      </c>
    </row>
    <row r="11" spans="1:8" ht="14.25">
      <c r="A11" s="47">
        <v>4</v>
      </c>
      <c r="B11" s="48" t="s">
        <v>38</v>
      </c>
      <c r="C11" s="53">
        <v>49641</v>
      </c>
      <c r="D11" s="53">
        <v>58055</v>
      </c>
      <c r="E11" s="48">
        <v>70578</v>
      </c>
      <c r="F11" s="48">
        <v>70000</v>
      </c>
      <c r="G11" s="48">
        <v>23489</v>
      </c>
      <c r="H11" s="48">
        <v>60000</v>
      </c>
    </row>
    <row r="12" spans="1:8" ht="14.25">
      <c r="A12" s="47">
        <v>5</v>
      </c>
      <c r="B12" s="48" t="s">
        <v>39</v>
      </c>
      <c r="C12" s="53">
        <v>0</v>
      </c>
      <c r="D12" s="53">
        <v>200</v>
      </c>
      <c r="E12" s="48">
        <v>254</v>
      </c>
      <c r="F12" s="48">
        <v>500</v>
      </c>
      <c r="G12" s="48">
        <v>108</v>
      </c>
      <c r="H12" s="48">
        <v>300</v>
      </c>
    </row>
    <row r="13" spans="1:10" ht="14.25">
      <c r="A13" s="47">
        <v>6</v>
      </c>
      <c r="B13" s="48" t="s">
        <v>40</v>
      </c>
      <c r="C13" s="53">
        <v>522</v>
      </c>
      <c r="D13" s="53">
        <v>215</v>
      </c>
      <c r="E13" s="48">
        <v>147</v>
      </c>
      <c r="F13" s="48">
        <v>4656</v>
      </c>
      <c r="G13" s="48">
        <v>1370</v>
      </c>
      <c r="H13" s="48">
        <v>4670</v>
      </c>
      <c r="J13" s="10" t="s">
        <v>25</v>
      </c>
    </row>
    <row r="14" spans="1:8" ht="14.25">
      <c r="A14" s="47">
        <v>7</v>
      </c>
      <c r="B14" s="48" t="s">
        <v>41</v>
      </c>
      <c r="C14" s="53">
        <v>4919</v>
      </c>
      <c r="D14" s="53">
        <v>5591</v>
      </c>
      <c r="E14" s="48">
        <v>5720</v>
      </c>
      <c r="F14" s="48">
        <v>0</v>
      </c>
      <c r="G14" s="48">
        <v>0</v>
      </c>
      <c r="H14" s="48">
        <v>0</v>
      </c>
    </row>
    <row r="15" spans="1:8" ht="14.25">
      <c r="A15" s="47">
        <v>8</v>
      </c>
      <c r="B15" s="48" t="s">
        <v>42</v>
      </c>
      <c r="C15" s="48">
        <v>0</v>
      </c>
      <c r="D15" s="48">
        <v>75</v>
      </c>
      <c r="E15" s="48">
        <v>0</v>
      </c>
      <c r="F15" s="48">
        <v>150</v>
      </c>
      <c r="G15" s="48">
        <v>0</v>
      </c>
      <c r="H15" s="48">
        <v>100</v>
      </c>
    </row>
    <row r="16" spans="1:9" ht="14.25">
      <c r="A16" s="47">
        <v>9</v>
      </c>
      <c r="B16" s="48" t="s">
        <v>83</v>
      </c>
      <c r="C16" s="48">
        <v>326</v>
      </c>
      <c r="D16" s="48">
        <v>0</v>
      </c>
      <c r="E16" s="48">
        <v>540</v>
      </c>
      <c r="F16" s="48">
        <v>0</v>
      </c>
      <c r="G16" s="48">
        <v>0</v>
      </c>
      <c r="H16" s="48">
        <v>0</v>
      </c>
      <c r="I16" s="13" t="s">
        <v>161</v>
      </c>
    </row>
    <row r="17" spans="1:10" ht="15" customHeight="1">
      <c r="A17" s="43" t="s">
        <v>43</v>
      </c>
      <c r="B17" s="44" t="s">
        <v>44</v>
      </c>
      <c r="C17" s="45">
        <f aca="true" t="shared" si="0" ref="C17:H17">SUM(C18+C22+C29+C34)</f>
        <v>34245</v>
      </c>
      <c r="D17" s="45">
        <f t="shared" si="0"/>
        <v>32298</v>
      </c>
      <c r="E17" s="45">
        <f t="shared" si="0"/>
        <v>26024</v>
      </c>
      <c r="F17" s="45">
        <f t="shared" si="0"/>
        <v>94004</v>
      </c>
      <c r="G17" s="45">
        <f t="shared" si="0"/>
        <v>41407</v>
      </c>
      <c r="H17" s="46">
        <f t="shared" si="0"/>
        <v>81235</v>
      </c>
      <c r="J17" s="13" t="s">
        <v>160</v>
      </c>
    </row>
    <row r="18" spans="1:13" ht="15">
      <c r="A18" s="68" t="s">
        <v>45</v>
      </c>
      <c r="B18" s="69" t="s">
        <v>46</v>
      </c>
      <c r="C18" s="70">
        <f aca="true" t="shared" si="1" ref="C18:H18">SUM(C19+C20+C21)</f>
        <v>17819</v>
      </c>
      <c r="D18" s="70">
        <f t="shared" si="1"/>
        <v>15285</v>
      </c>
      <c r="E18" s="70">
        <f t="shared" si="1"/>
        <v>9867</v>
      </c>
      <c r="F18" s="70">
        <f t="shared" si="1"/>
        <v>29500</v>
      </c>
      <c r="G18" s="70">
        <f t="shared" si="1"/>
        <v>12239</v>
      </c>
      <c r="H18" s="71">
        <f t="shared" si="1"/>
        <v>32848</v>
      </c>
      <c r="M18" s="32"/>
    </row>
    <row r="19" spans="1:10" ht="18.75">
      <c r="A19" s="47">
        <v>1</v>
      </c>
      <c r="B19" s="48" t="s">
        <v>47</v>
      </c>
      <c r="C19" s="53">
        <v>14140</v>
      </c>
      <c r="D19" s="53">
        <v>7575</v>
      </c>
      <c r="E19" s="48">
        <v>7389</v>
      </c>
      <c r="F19" s="48">
        <v>25000</v>
      </c>
      <c r="G19" s="48">
        <v>10423</v>
      </c>
      <c r="H19" s="48">
        <v>28300</v>
      </c>
      <c r="J19" s="89"/>
    </row>
    <row r="20" spans="1:11" ht="14.25">
      <c r="A20" s="47">
        <v>2</v>
      </c>
      <c r="B20" s="48" t="s">
        <v>48</v>
      </c>
      <c r="C20" s="53">
        <v>1766</v>
      </c>
      <c r="D20" s="53">
        <v>6712</v>
      </c>
      <c r="E20" s="48">
        <v>1864</v>
      </c>
      <c r="F20" s="48">
        <v>3500</v>
      </c>
      <c r="G20" s="48">
        <v>1050</v>
      </c>
      <c r="H20" s="48">
        <v>3838</v>
      </c>
      <c r="I20" s="13" t="s">
        <v>162</v>
      </c>
      <c r="K20" s="32"/>
    </row>
    <row r="21" spans="1:8" ht="14.25">
      <c r="A21" s="47">
        <v>3</v>
      </c>
      <c r="B21" s="48" t="s">
        <v>49</v>
      </c>
      <c r="C21" s="53">
        <v>1913</v>
      </c>
      <c r="D21" s="53">
        <v>998</v>
      </c>
      <c r="E21" s="48">
        <v>614</v>
      </c>
      <c r="F21" s="48">
        <v>1000</v>
      </c>
      <c r="G21" s="48">
        <v>766</v>
      </c>
      <c r="H21" s="48">
        <v>710</v>
      </c>
    </row>
    <row r="22" spans="1:8" ht="15">
      <c r="A22" s="68" t="s">
        <v>50</v>
      </c>
      <c r="B22" s="69" t="s">
        <v>51</v>
      </c>
      <c r="C22" s="70">
        <f aca="true" t="shared" si="2" ref="C22:H22">SUM(C23+C24+C25+C26+C27+C28)</f>
        <v>6235</v>
      </c>
      <c r="D22" s="70">
        <f t="shared" si="2"/>
        <v>11941</v>
      </c>
      <c r="E22" s="70">
        <f t="shared" si="2"/>
        <v>11073</v>
      </c>
      <c r="F22" s="70">
        <f t="shared" si="2"/>
        <v>58154</v>
      </c>
      <c r="G22" s="70">
        <f t="shared" si="2"/>
        <v>23578</v>
      </c>
      <c r="H22" s="71">
        <f t="shared" si="2"/>
        <v>42732</v>
      </c>
    </row>
    <row r="23" spans="1:10" ht="14.25">
      <c r="A23" s="47">
        <v>1</v>
      </c>
      <c r="B23" s="48" t="s">
        <v>52</v>
      </c>
      <c r="C23" s="53">
        <v>0</v>
      </c>
      <c r="D23" s="53">
        <v>0</v>
      </c>
      <c r="E23" s="48">
        <v>0</v>
      </c>
      <c r="F23" s="48">
        <v>0</v>
      </c>
      <c r="G23" s="48">
        <v>0</v>
      </c>
      <c r="H23" s="48">
        <v>0</v>
      </c>
      <c r="J23" s="10" t="s">
        <v>25</v>
      </c>
    </row>
    <row r="24" spans="1:8" ht="14.25">
      <c r="A24" s="47">
        <v>2</v>
      </c>
      <c r="B24" s="48" t="s">
        <v>53</v>
      </c>
      <c r="C24" s="53">
        <v>0</v>
      </c>
      <c r="D24" s="53">
        <v>0</v>
      </c>
      <c r="E24" s="48">
        <v>1071</v>
      </c>
      <c r="F24" s="48">
        <v>0</v>
      </c>
      <c r="G24" s="48">
        <v>0</v>
      </c>
      <c r="H24" s="48">
        <v>0</v>
      </c>
    </row>
    <row r="25" spans="1:8" ht="14.25">
      <c r="A25" s="47">
        <v>3</v>
      </c>
      <c r="B25" s="48" t="s">
        <v>54</v>
      </c>
      <c r="C25" s="53">
        <v>429</v>
      </c>
      <c r="D25" s="53">
        <v>1371</v>
      </c>
      <c r="E25" s="48">
        <v>2000</v>
      </c>
      <c r="F25" s="48">
        <v>3000</v>
      </c>
      <c r="G25" s="48">
        <v>3084</v>
      </c>
      <c r="H25" s="48">
        <v>4200</v>
      </c>
    </row>
    <row r="26" spans="1:10" ht="14.25">
      <c r="A26" s="47">
        <v>4</v>
      </c>
      <c r="B26" s="48" t="s">
        <v>55</v>
      </c>
      <c r="C26" s="53">
        <v>100</v>
      </c>
      <c r="D26" s="53">
        <v>250</v>
      </c>
      <c r="E26" s="48">
        <v>0</v>
      </c>
      <c r="F26" s="48">
        <v>23534</v>
      </c>
      <c r="G26" s="48">
        <v>2824</v>
      </c>
      <c r="H26" s="48">
        <v>5350</v>
      </c>
      <c r="J26" s="13"/>
    </row>
    <row r="27" spans="1:8" ht="14.25">
      <c r="A27" s="47">
        <v>5</v>
      </c>
      <c r="B27" s="48" t="s">
        <v>56</v>
      </c>
      <c r="C27" s="53">
        <v>937</v>
      </c>
      <c r="D27" s="53">
        <v>884</v>
      </c>
      <c r="E27" s="48">
        <v>544</v>
      </c>
      <c r="F27" s="48">
        <v>4620</v>
      </c>
      <c r="G27" s="48">
        <v>719</v>
      </c>
      <c r="H27" s="48">
        <v>3500</v>
      </c>
    </row>
    <row r="28" spans="1:8" ht="14.25">
      <c r="A28" s="47">
        <v>6</v>
      </c>
      <c r="B28" s="48" t="s">
        <v>57</v>
      </c>
      <c r="C28" s="53">
        <v>4769</v>
      </c>
      <c r="D28" s="53">
        <v>9436</v>
      </c>
      <c r="E28" s="48">
        <v>7458</v>
      </c>
      <c r="F28" s="48">
        <v>27000</v>
      </c>
      <c r="G28" s="48">
        <v>16951</v>
      </c>
      <c r="H28" s="48">
        <v>29682</v>
      </c>
    </row>
    <row r="29" spans="1:8" ht="15">
      <c r="A29" s="68" t="s">
        <v>58</v>
      </c>
      <c r="B29" s="69" t="s">
        <v>59</v>
      </c>
      <c r="C29" s="70">
        <f aca="true" t="shared" si="3" ref="C29:H29">SUM(C30+C31+C32+C33)</f>
        <v>10191</v>
      </c>
      <c r="D29" s="70">
        <f t="shared" si="3"/>
        <v>5072</v>
      </c>
      <c r="E29" s="70">
        <f t="shared" si="3"/>
        <v>5084</v>
      </c>
      <c r="F29" s="70">
        <f t="shared" si="3"/>
        <v>6350</v>
      </c>
      <c r="G29" s="70">
        <f t="shared" si="3"/>
        <v>5590</v>
      </c>
      <c r="H29" s="71">
        <f t="shared" si="3"/>
        <v>5655</v>
      </c>
    </row>
    <row r="30" spans="1:8" ht="14.25">
      <c r="A30" s="47">
        <v>1</v>
      </c>
      <c r="B30" s="48" t="s">
        <v>60</v>
      </c>
      <c r="C30" s="53">
        <v>877</v>
      </c>
      <c r="D30" s="53">
        <v>993</v>
      </c>
      <c r="E30" s="48">
        <v>1153</v>
      </c>
      <c r="F30" s="48">
        <v>1400</v>
      </c>
      <c r="G30" s="48">
        <v>1287</v>
      </c>
      <c r="H30" s="48">
        <v>1290</v>
      </c>
    </row>
    <row r="31" spans="1:8" ht="14.25">
      <c r="A31" s="47">
        <v>2</v>
      </c>
      <c r="B31" s="48" t="s">
        <v>61</v>
      </c>
      <c r="C31" s="53">
        <v>3338</v>
      </c>
      <c r="D31" s="53">
        <v>3857</v>
      </c>
      <c r="E31" s="48">
        <v>3845</v>
      </c>
      <c r="F31" s="48">
        <v>4650</v>
      </c>
      <c r="G31" s="48">
        <v>4212</v>
      </c>
      <c r="H31" s="48">
        <v>4215</v>
      </c>
    </row>
    <row r="32" spans="1:11" ht="14.25">
      <c r="A32" s="47">
        <v>3</v>
      </c>
      <c r="B32" s="48" t="s">
        <v>62</v>
      </c>
      <c r="C32" s="53">
        <v>337</v>
      </c>
      <c r="D32" s="53">
        <v>222</v>
      </c>
      <c r="E32" s="48">
        <v>86</v>
      </c>
      <c r="F32" s="48">
        <v>300</v>
      </c>
      <c r="G32" s="48">
        <v>91</v>
      </c>
      <c r="H32" s="48">
        <v>150</v>
      </c>
      <c r="K32" s="10" t="s">
        <v>25</v>
      </c>
    </row>
    <row r="33" spans="1:8" ht="14.25">
      <c r="A33" s="47">
        <v>4</v>
      </c>
      <c r="B33" s="48" t="s">
        <v>57</v>
      </c>
      <c r="C33" s="53">
        <v>5639</v>
      </c>
      <c r="D33" s="53">
        <v>0</v>
      </c>
      <c r="E33" s="55"/>
      <c r="F33" s="48">
        <v>0</v>
      </c>
      <c r="G33" s="48">
        <v>0</v>
      </c>
      <c r="H33" s="48">
        <v>0</v>
      </c>
    </row>
    <row r="34" spans="1:26" s="9" customFormat="1" ht="15">
      <c r="A34" s="68" t="s">
        <v>63</v>
      </c>
      <c r="B34" s="69" t="s">
        <v>64</v>
      </c>
      <c r="C34" s="69"/>
      <c r="D34" s="69"/>
      <c r="E34" s="69">
        <v>0</v>
      </c>
      <c r="F34" s="69">
        <v>0</v>
      </c>
      <c r="G34" s="69">
        <v>0</v>
      </c>
      <c r="H34" s="71">
        <v>0</v>
      </c>
      <c r="I34" s="13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10" ht="15">
      <c r="A35" s="109" t="s">
        <v>65</v>
      </c>
      <c r="B35" s="109"/>
      <c r="C35" s="84">
        <f aca="true" t="shared" si="4" ref="C35:H35">SUM(C5+C17)</f>
        <v>122711</v>
      </c>
      <c r="D35" s="84">
        <f t="shared" si="4"/>
        <v>126203</v>
      </c>
      <c r="E35" s="84">
        <f t="shared" si="4"/>
        <v>141560</v>
      </c>
      <c r="F35" s="84">
        <f t="shared" si="4"/>
        <v>225310</v>
      </c>
      <c r="G35" s="84">
        <f t="shared" si="4"/>
        <v>99052</v>
      </c>
      <c r="H35" s="85">
        <f t="shared" si="4"/>
        <v>205350</v>
      </c>
      <c r="J35" s="38"/>
    </row>
    <row r="36" spans="1:26" s="9" customFormat="1" ht="15.75" customHeight="1">
      <c r="A36" s="68" t="s">
        <v>66</v>
      </c>
      <c r="B36" s="69" t="s">
        <v>67</v>
      </c>
      <c r="C36" s="69">
        <v>14684</v>
      </c>
      <c r="D36" s="69">
        <v>9636</v>
      </c>
      <c r="E36" s="69">
        <v>15887</v>
      </c>
      <c r="F36" s="71">
        <v>1112</v>
      </c>
      <c r="G36" s="69">
        <v>1112</v>
      </c>
      <c r="H36" s="71">
        <v>4525</v>
      </c>
      <c r="I36" s="13"/>
      <c r="J36" s="30"/>
      <c r="K36" s="31" t="s">
        <v>163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9" customFormat="1" ht="15.75" customHeight="1">
      <c r="A37" s="68" t="s">
        <v>68</v>
      </c>
      <c r="B37" s="69" t="s">
        <v>104</v>
      </c>
      <c r="C37" s="69">
        <v>61702</v>
      </c>
      <c r="D37" s="69">
        <v>56576</v>
      </c>
      <c r="E37" s="69">
        <v>62880</v>
      </c>
      <c r="F37" s="71">
        <v>59555</v>
      </c>
      <c r="G37" s="69">
        <v>59555</v>
      </c>
      <c r="H37" s="71">
        <v>78588</v>
      </c>
      <c r="I37" s="13"/>
      <c r="J37" s="3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9" customFormat="1" ht="15.75" customHeight="1">
      <c r="A38" s="68" t="s">
        <v>69</v>
      </c>
      <c r="B38" s="69" t="s">
        <v>70</v>
      </c>
      <c r="C38" s="69">
        <v>0</v>
      </c>
      <c r="D38" s="69">
        <v>0</v>
      </c>
      <c r="E38" s="69">
        <v>0</v>
      </c>
      <c r="F38" s="71">
        <v>0</v>
      </c>
      <c r="G38" s="69">
        <v>0</v>
      </c>
      <c r="H38" s="71">
        <v>0</v>
      </c>
      <c r="I38" s="13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9" customFormat="1" ht="15.75" customHeight="1">
      <c r="A39" s="68" t="s">
        <v>82</v>
      </c>
      <c r="B39" s="69" t="s">
        <v>89</v>
      </c>
      <c r="C39" s="69">
        <v>0</v>
      </c>
      <c r="D39" s="69">
        <v>0</v>
      </c>
      <c r="E39" s="69">
        <v>8200</v>
      </c>
      <c r="F39" s="71">
        <v>37457</v>
      </c>
      <c r="G39" s="69">
        <v>22394</v>
      </c>
      <c r="H39" s="71">
        <v>37457</v>
      </c>
      <c r="I39" s="13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10" ht="18" customHeight="1">
      <c r="A40" s="109" t="s">
        <v>71</v>
      </c>
      <c r="B40" s="109"/>
      <c r="C40" s="84">
        <f aca="true" t="shared" si="5" ref="C40:H40">SUM(C35+C36+C37+C38+C39)</f>
        <v>199097</v>
      </c>
      <c r="D40" s="84">
        <f t="shared" si="5"/>
        <v>192415</v>
      </c>
      <c r="E40" s="84">
        <f t="shared" si="5"/>
        <v>228527</v>
      </c>
      <c r="F40" s="84">
        <f t="shared" si="5"/>
        <v>323434</v>
      </c>
      <c r="G40" s="84">
        <f t="shared" si="5"/>
        <v>182113</v>
      </c>
      <c r="H40" s="85">
        <f t="shared" si="5"/>
        <v>325920</v>
      </c>
      <c r="J40" s="30"/>
    </row>
    <row r="41" ht="12.75">
      <c r="C41" s="61"/>
    </row>
    <row r="42" ht="12.75">
      <c r="C42" s="58"/>
    </row>
    <row r="43" ht="12.75">
      <c r="C43" s="58"/>
    </row>
    <row r="46" ht="12.75">
      <c r="G46" s="59"/>
    </row>
  </sheetData>
  <sheetProtection/>
  <mergeCells count="2">
    <mergeCell ref="A35:B35"/>
    <mergeCell ref="A40:B40"/>
  </mergeCells>
  <hyperlinks>
    <hyperlink ref="J4" location="'Te ardhurat ne  muaj'!A1" display="Te ardhurat ne muaj"/>
    <hyperlink ref="J5" location="Grandi!A1" display="Grandi"/>
    <hyperlink ref="J6" location="'Shpenzimet vjetore'!A1" display="Shpenzimet vjetore"/>
    <hyperlink ref="J7" location="'Shpenzimet ne muaj'!A1" display="Shpenzimet ne muaj"/>
    <hyperlink ref="J8" location="'shpenzimet operative'!A1" display="Shpenzimet operative (analitike)"/>
    <hyperlink ref="J9" location="'Investimet vjetore'!A1" display="Investimet vjetore"/>
    <hyperlink ref="J10" location="'Investimet ne muaj'!A1" display="Investimet ne muaj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0" r:id="rId3"/>
  <headerFooter alignWithMargins="0">
    <oddHeader xml:space="preserve">&amp;LBashkia Lezhe&amp;RPasqyra e Permbledhese e te Ardhurave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"/>
  <sheetViews>
    <sheetView zoomScale="80" zoomScaleNormal="80" zoomScalePageLayoutView="0" workbookViewId="0" topLeftCell="D1">
      <selection activeCell="U56" sqref="U56"/>
    </sheetView>
  </sheetViews>
  <sheetFormatPr defaultColWidth="9.140625" defaultRowHeight="12.75"/>
  <cols>
    <col min="1" max="1" width="6.140625" style="14" customWidth="1"/>
    <col min="2" max="2" width="9.421875" style="14" customWidth="1"/>
    <col min="3" max="3" width="10.7109375" style="14" customWidth="1"/>
    <col min="4" max="4" width="29.00390625" style="14" customWidth="1"/>
    <col min="5" max="5" width="10.140625" style="14" customWidth="1"/>
    <col min="6" max="6" width="8.140625" style="14" bestFit="1" customWidth="1"/>
    <col min="7" max="8" width="8.57421875" style="14" bestFit="1" customWidth="1"/>
    <col min="9" max="9" width="8.28125" style="14" customWidth="1"/>
    <col min="10" max="11" width="8.00390625" style="14" bestFit="1" customWidth="1"/>
    <col min="12" max="12" width="7.57421875" style="14" customWidth="1"/>
    <col min="13" max="13" width="8.00390625" style="14" customWidth="1"/>
    <col min="14" max="14" width="8.00390625" style="14" bestFit="1" customWidth="1"/>
    <col min="15" max="15" width="7.7109375" style="14" customWidth="1"/>
    <col min="16" max="16" width="8.28125" style="14" customWidth="1"/>
    <col min="17" max="17" width="8.140625" style="14" customWidth="1"/>
    <col min="18" max="31" width="9.140625" style="3" customWidth="1"/>
    <col min="32" max="16384" width="9.140625" style="14" customWidth="1"/>
  </cols>
  <sheetData>
    <row r="1" spans="1:17" s="10" customFormat="1" ht="12.75">
      <c r="A1" s="12"/>
      <c r="B1" s="12"/>
      <c r="C1" s="15"/>
      <c r="D1" s="16"/>
      <c r="E1" s="17"/>
      <c r="F1" s="18"/>
      <c r="G1" s="18"/>
      <c r="H1" s="19"/>
      <c r="I1" s="19"/>
      <c r="J1" s="19"/>
      <c r="K1" s="19"/>
      <c r="L1" s="19"/>
      <c r="M1" s="19"/>
      <c r="N1" s="19"/>
      <c r="O1" s="19"/>
      <c r="P1" s="33" t="s">
        <v>113</v>
      </c>
      <c r="Q1" s="20"/>
    </row>
    <row r="2" spans="1:17" ht="12.75" customHeight="1">
      <c r="A2" s="93" t="s">
        <v>0</v>
      </c>
      <c r="B2" s="93" t="s">
        <v>1</v>
      </c>
      <c r="C2" s="93" t="s">
        <v>2</v>
      </c>
      <c r="D2" s="93" t="s">
        <v>24</v>
      </c>
      <c r="E2" s="93" t="s">
        <v>118</v>
      </c>
      <c r="F2" s="93" t="s">
        <v>72</v>
      </c>
      <c r="G2" s="93" t="s">
        <v>91</v>
      </c>
      <c r="H2" s="93" t="s">
        <v>73</v>
      </c>
      <c r="I2" s="93" t="s">
        <v>74</v>
      </c>
      <c r="J2" s="93" t="s">
        <v>75</v>
      </c>
      <c r="K2" s="93" t="s">
        <v>84</v>
      </c>
      <c r="L2" s="93" t="s">
        <v>76</v>
      </c>
      <c r="M2" s="93" t="s">
        <v>77</v>
      </c>
      <c r="N2" s="93" t="s">
        <v>90</v>
      </c>
      <c r="O2" s="93" t="s">
        <v>78</v>
      </c>
      <c r="P2" s="93" t="s">
        <v>80</v>
      </c>
      <c r="Q2" s="93" t="s">
        <v>92</v>
      </c>
    </row>
    <row r="3" spans="1:17" ht="11.25" customHeight="1">
      <c r="A3" s="94"/>
      <c r="B3" s="94"/>
      <c r="C3" s="94"/>
      <c r="D3" s="94" t="s">
        <v>3</v>
      </c>
      <c r="E3" s="95">
        <f>SUM(E4:E8)</f>
        <v>73804</v>
      </c>
      <c r="F3" s="95">
        <v>6356</v>
      </c>
      <c r="G3" s="95">
        <v>6356</v>
      </c>
      <c r="H3" s="95">
        <v>6356</v>
      </c>
      <c r="I3" s="95">
        <v>6356</v>
      </c>
      <c r="J3" s="95">
        <v>6346</v>
      </c>
      <c r="K3" s="95">
        <v>6348</v>
      </c>
      <c r="L3" s="95">
        <v>6346</v>
      </c>
      <c r="M3" s="95">
        <v>6346</v>
      </c>
      <c r="N3" s="95">
        <v>6346</v>
      </c>
      <c r="O3" s="95">
        <v>6346</v>
      </c>
      <c r="P3" s="95">
        <v>6346</v>
      </c>
      <c r="Q3" s="95">
        <v>6392</v>
      </c>
    </row>
    <row r="4" spans="1:17" ht="12.75">
      <c r="A4" s="1">
        <v>5</v>
      </c>
      <c r="B4" s="2" t="s">
        <v>20</v>
      </c>
      <c r="C4" s="1">
        <v>6000000</v>
      </c>
      <c r="D4" s="5" t="s">
        <v>16</v>
      </c>
      <c r="E4" s="11">
        <f>SUM(F4:Q4)</f>
        <v>34314</v>
      </c>
      <c r="F4" s="22">
        <v>2860</v>
      </c>
      <c r="G4" s="22">
        <v>2860</v>
      </c>
      <c r="H4" s="22">
        <v>2860</v>
      </c>
      <c r="I4" s="22">
        <v>2860</v>
      </c>
      <c r="J4" s="22">
        <v>2860</v>
      </c>
      <c r="K4" s="22">
        <v>2860</v>
      </c>
      <c r="L4" s="22">
        <v>2860</v>
      </c>
      <c r="M4" s="22">
        <v>2860</v>
      </c>
      <c r="N4" s="22">
        <v>2860</v>
      </c>
      <c r="O4" s="22">
        <v>2860</v>
      </c>
      <c r="P4" s="22">
        <v>2860</v>
      </c>
      <c r="Q4" s="22">
        <v>2854</v>
      </c>
    </row>
    <row r="5" spans="1:17" ht="12.75">
      <c r="A5" s="1">
        <v>5</v>
      </c>
      <c r="B5" s="2" t="s">
        <v>20</v>
      </c>
      <c r="C5" s="1">
        <v>6009999</v>
      </c>
      <c r="D5" s="5" t="s">
        <v>19</v>
      </c>
      <c r="E5" s="11">
        <f aca="true" t="shared" si="0" ref="E5:E18">SUM(F5:Q5)</f>
        <v>1715</v>
      </c>
      <c r="F5" s="22">
        <v>143</v>
      </c>
      <c r="G5" s="22">
        <v>143</v>
      </c>
      <c r="H5" s="22">
        <v>143</v>
      </c>
      <c r="I5" s="22">
        <v>143</v>
      </c>
      <c r="J5" s="22">
        <v>143</v>
      </c>
      <c r="K5" s="22">
        <v>143</v>
      </c>
      <c r="L5" s="22">
        <v>143</v>
      </c>
      <c r="M5" s="22">
        <v>143</v>
      </c>
      <c r="N5" s="22">
        <v>143</v>
      </c>
      <c r="O5" s="22">
        <v>143</v>
      </c>
      <c r="P5" s="22">
        <v>143</v>
      </c>
      <c r="Q5" s="22">
        <v>142</v>
      </c>
    </row>
    <row r="6" spans="1:17" ht="12.75">
      <c r="A6" s="1">
        <v>5</v>
      </c>
      <c r="B6" s="2" t="s">
        <v>20</v>
      </c>
      <c r="C6" s="1">
        <v>6010000</v>
      </c>
      <c r="D6" s="5" t="s">
        <v>17</v>
      </c>
      <c r="E6" s="11">
        <f t="shared" si="0"/>
        <v>5730</v>
      </c>
      <c r="F6" s="22">
        <v>477</v>
      </c>
      <c r="G6" s="22">
        <v>478</v>
      </c>
      <c r="H6" s="22">
        <v>477</v>
      </c>
      <c r="I6" s="22">
        <v>478</v>
      </c>
      <c r="J6" s="22">
        <v>477</v>
      </c>
      <c r="K6" s="22">
        <v>478</v>
      </c>
      <c r="L6" s="22">
        <v>477</v>
      </c>
      <c r="M6" s="22">
        <v>478</v>
      </c>
      <c r="N6" s="22">
        <v>477</v>
      </c>
      <c r="O6" s="22">
        <v>478</v>
      </c>
      <c r="P6" s="22">
        <v>477</v>
      </c>
      <c r="Q6" s="22">
        <v>478</v>
      </c>
    </row>
    <row r="7" spans="1:17" ht="12.75">
      <c r="A7" s="1">
        <v>5</v>
      </c>
      <c r="B7" s="2" t="s">
        <v>20</v>
      </c>
      <c r="C7" s="1">
        <v>6020000</v>
      </c>
      <c r="D7" s="5" t="s">
        <v>27</v>
      </c>
      <c r="E7" s="11">
        <f t="shared" si="0"/>
        <v>2700</v>
      </c>
      <c r="F7" s="22">
        <v>225</v>
      </c>
      <c r="G7" s="22">
        <v>225</v>
      </c>
      <c r="H7" s="22">
        <v>225</v>
      </c>
      <c r="I7" s="22">
        <v>225</v>
      </c>
      <c r="J7" s="22">
        <v>225</v>
      </c>
      <c r="K7" s="22">
        <v>225</v>
      </c>
      <c r="L7" s="22">
        <v>225</v>
      </c>
      <c r="M7" s="22">
        <v>225</v>
      </c>
      <c r="N7" s="22">
        <v>225</v>
      </c>
      <c r="O7" s="22">
        <v>225</v>
      </c>
      <c r="P7" s="22">
        <v>225</v>
      </c>
      <c r="Q7" s="22">
        <v>225</v>
      </c>
    </row>
    <row r="8" spans="1:17" ht="12.75">
      <c r="A8" s="1">
        <v>5</v>
      </c>
      <c r="B8" s="2" t="s">
        <v>20</v>
      </c>
      <c r="C8" s="1">
        <v>6020000</v>
      </c>
      <c r="D8" s="5" t="s">
        <v>18</v>
      </c>
      <c r="E8" s="11">
        <f t="shared" si="0"/>
        <v>29345</v>
      </c>
      <c r="F8" s="22">
        <v>2450</v>
      </c>
      <c r="G8" s="22">
        <v>2450</v>
      </c>
      <c r="H8" s="22">
        <v>2450</v>
      </c>
      <c r="I8" s="22">
        <v>2450</v>
      </c>
      <c r="J8" s="22">
        <v>2440</v>
      </c>
      <c r="K8" s="22">
        <v>2440</v>
      </c>
      <c r="L8" s="22">
        <v>2440</v>
      </c>
      <c r="M8" s="22">
        <v>2440</v>
      </c>
      <c r="N8" s="22">
        <v>2440</v>
      </c>
      <c r="O8" s="22">
        <v>2440</v>
      </c>
      <c r="P8" s="22">
        <v>2440</v>
      </c>
      <c r="Q8" s="22">
        <v>2465</v>
      </c>
    </row>
    <row r="9" spans="1:31" s="6" customFormat="1" ht="11.25" customHeight="1">
      <c r="A9" s="94"/>
      <c r="B9" s="94"/>
      <c r="C9" s="94"/>
      <c r="D9" s="94" t="s">
        <v>4</v>
      </c>
      <c r="E9" s="95">
        <f>SUM(E10:E13)</f>
        <v>19455</v>
      </c>
      <c r="F9" s="95">
        <v>1621</v>
      </c>
      <c r="G9" s="95">
        <v>1620</v>
      </c>
      <c r="H9" s="95">
        <v>1621</v>
      </c>
      <c r="I9" s="95">
        <v>1621</v>
      </c>
      <c r="J9" s="95">
        <v>1621</v>
      </c>
      <c r="K9" s="95">
        <v>1621</v>
      </c>
      <c r="L9" s="95">
        <v>1621</v>
      </c>
      <c r="M9" s="95">
        <v>1621</v>
      </c>
      <c r="N9" s="95">
        <v>1621</v>
      </c>
      <c r="O9" s="95">
        <v>1621</v>
      </c>
      <c r="P9" s="95">
        <v>1621</v>
      </c>
      <c r="Q9" s="95">
        <v>1625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6" customFormat="1" ht="12.75">
      <c r="A10" s="1">
        <v>5</v>
      </c>
      <c r="B10" s="2" t="s">
        <v>21</v>
      </c>
      <c r="C10" s="1">
        <v>6000000</v>
      </c>
      <c r="D10" s="5" t="s">
        <v>16</v>
      </c>
      <c r="E10" s="11">
        <f t="shared" si="0"/>
        <v>10300</v>
      </c>
      <c r="F10" s="22">
        <v>858</v>
      </c>
      <c r="G10" s="22">
        <v>858</v>
      </c>
      <c r="H10" s="22">
        <v>858</v>
      </c>
      <c r="I10" s="22">
        <v>858</v>
      </c>
      <c r="J10" s="22">
        <v>858</v>
      </c>
      <c r="K10" s="22">
        <v>858</v>
      </c>
      <c r="L10" s="22">
        <v>858</v>
      </c>
      <c r="M10" s="22">
        <v>858</v>
      </c>
      <c r="N10" s="22">
        <v>858</v>
      </c>
      <c r="O10" s="22">
        <v>858</v>
      </c>
      <c r="P10" s="22">
        <v>858</v>
      </c>
      <c r="Q10" s="22">
        <v>862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6" customFormat="1" ht="12.75">
      <c r="A11" s="1">
        <v>5</v>
      </c>
      <c r="B11" s="2" t="s">
        <v>21</v>
      </c>
      <c r="C11" s="1">
        <v>6009999</v>
      </c>
      <c r="D11" s="5" t="s">
        <v>19</v>
      </c>
      <c r="E11" s="11">
        <f t="shared" si="0"/>
        <v>515</v>
      </c>
      <c r="F11" s="22">
        <v>43</v>
      </c>
      <c r="G11" s="22">
        <v>42</v>
      </c>
      <c r="H11" s="22">
        <v>43</v>
      </c>
      <c r="I11" s="22">
        <v>43</v>
      </c>
      <c r="J11" s="22">
        <v>43</v>
      </c>
      <c r="K11" s="22">
        <v>43</v>
      </c>
      <c r="L11" s="22">
        <v>43</v>
      </c>
      <c r="M11" s="22">
        <v>43</v>
      </c>
      <c r="N11" s="22">
        <v>43</v>
      </c>
      <c r="O11" s="22">
        <v>43</v>
      </c>
      <c r="P11" s="22">
        <v>43</v>
      </c>
      <c r="Q11" s="22">
        <v>43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6" customFormat="1" ht="12.75">
      <c r="A12" s="1">
        <v>5</v>
      </c>
      <c r="B12" s="2" t="s">
        <v>21</v>
      </c>
      <c r="C12" s="1">
        <v>6010000</v>
      </c>
      <c r="D12" s="5" t="s">
        <v>17</v>
      </c>
      <c r="E12" s="11">
        <f t="shared" si="0"/>
        <v>1720</v>
      </c>
      <c r="F12" s="22">
        <v>143</v>
      </c>
      <c r="G12" s="22">
        <v>143</v>
      </c>
      <c r="H12" s="22">
        <v>143</v>
      </c>
      <c r="I12" s="22">
        <v>143</v>
      </c>
      <c r="J12" s="22">
        <v>143</v>
      </c>
      <c r="K12" s="22">
        <v>143</v>
      </c>
      <c r="L12" s="22">
        <v>143</v>
      </c>
      <c r="M12" s="22">
        <v>143</v>
      </c>
      <c r="N12" s="22">
        <v>144</v>
      </c>
      <c r="O12" s="22">
        <v>144</v>
      </c>
      <c r="P12" s="22">
        <v>144</v>
      </c>
      <c r="Q12" s="22">
        <v>144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6" customFormat="1" ht="12.75">
      <c r="A13" s="1">
        <v>5</v>
      </c>
      <c r="B13" s="2" t="s">
        <v>21</v>
      </c>
      <c r="C13" s="1">
        <v>6020000</v>
      </c>
      <c r="D13" s="5" t="s">
        <v>18</v>
      </c>
      <c r="E13" s="11">
        <f t="shared" si="0"/>
        <v>6920</v>
      </c>
      <c r="F13" s="22">
        <v>577</v>
      </c>
      <c r="G13" s="22">
        <v>577</v>
      </c>
      <c r="H13" s="22">
        <v>577</v>
      </c>
      <c r="I13" s="22">
        <v>577</v>
      </c>
      <c r="J13" s="22">
        <v>577</v>
      </c>
      <c r="K13" s="22">
        <v>577</v>
      </c>
      <c r="L13" s="22">
        <v>577</v>
      </c>
      <c r="M13" s="22">
        <v>577</v>
      </c>
      <c r="N13" s="22">
        <v>576</v>
      </c>
      <c r="O13" s="22">
        <v>576</v>
      </c>
      <c r="P13" s="22">
        <v>576</v>
      </c>
      <c r="Q13" s="22">
        <v>576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7" ht="11.25" customHeight="1">
      <c r="A14" s="94"/>
      <c r="B14" s="94"/>
      <c r="C14" s="94"/>
      <c r="D14" s="94" t="s">
        <v>5</v>
      </c>
      <c r="E14" s="95">
        <f>SUM(E15:E18)</f>
        <v>8146</v>
      </c>
      <c r="F14" s="95">
        <v>689</v>
      </c>
      <c r="G14" s="95">
        <v>690</v>
      </c>
      <c r="H14" s="95">
        <v>690</v>
      </c>
      <c r="I14" s="95">
        <v>690</v>
      </c>
      <c r="J14" s="95">
        <v>691</v>
      </c>
      <c r="K14" s="95">
        <v>690</v>
      </c>
      <c r="L14" s="95">
        <v>690</v>
      </c>
      <c r="M14" s="95">
        <v>689</v>
      </c>
      <c r="N14" s="95">
        <v>688</v>
      </c>
      <c r="O14" s="95">
        <v>687</v>
      </c>
      <c r="P14" s="95">
        <v>687</v>
      </c>
      <c r="Q14" s="95">
        <v>687</v>
      </c>
    </row>
    <row r="15" spans="1:17" ht="12.75">
      <c r="A15" s="1">
        <v>5</v>
      </c>
      <c r="B15" s="2">
        <v>10140</v>
      </c>
      <c r="C15" s="1">
        <v>6000000</v>
      </c>
      <c r="D15" s="5" t="s">
        <v>16</v>
      </c>
      <c r="E15" s="11">
        <f t="shared" si="0"/>
        <v>4600</v>
      </c>
      <c r="F15" s="22">
        <v>383</v>
      </c>
      <c r="G15" s="22">
        <v>383</v>
      </c>
      <c r="H15" s="22">
        <v>384</v>
      </c>
      <c r="I15" s="22">
        <v>383</v>
      </c>
      <c r="J15" s="22">
        <v>383</v>
      </c>
      <c r="K15" s="22">
        <v>384</v>
      </c>
      <c r="L15" s="22">
        <v>383</v>
      </c>
      <c r="M15" s="22">
        <v>383</v>
      </c>
      <c r="N15" s="22">
        <v>384</v>
      </c>
      <c r="O15" s="22">
        <v>383</v>
      </c>
      <c r="P15" s="22">
        <v>383</v>
      </c>
      <c r="Q15" s="22">
        <v>384</v>
      </c>
    </row>
    <row r="16" spans="1:17" ht="12.75">
      <c r="A16" s="1">
        <v>5</v>
      </c>
      <c r="B16" s="2">
        <v>10140</v>
      </c>
      <c r="C16" s="1">
        <v>6009999</v>
      </c>
      <c r="D16" s="5" t="s">
        <v>19</v>
      </c>
      <c r="E16" s="11">
        <f t="shared" si="0"/>
        <v>230</v>
      </c>
      <c r="F16" s="22">
        <v>20</v>
      </c>
      <c r="G16" s="22">
        <v>20</v>
      </c>
      <c r="H16" s="22">
        <v>19</v>
      </c>
      <c r="I16" s="22">
        <v>19</v>
      </c>
      <c r="J16" s="22">
        <v>19</v>
      </c>
      <c r="K16" s="22">
        <v>19</v>
      </c>
      <c r="L16" s="22">
        <v>19</v>
      </c>
      <c r="M16" s="22">
        <v>19</v>
      </c>
      <c r="N16" s="22">
        <v>19</v>
      </c>
      <c r="O16" s="22">
        <v>19</v>
      </c>
      <c r="P16" s="22">
        <v>19</v>
      </c>
      <c r="Q16" s="22">
        <v>19</v>
      </c>
    </row>
    <row r="17" spans="1:17" ht="12.75">
      <c r="A17" s="1">
        <v>5</v>
      </c>
      <c r="B17" s="2">
        <v>10140</v>
      </c>
      <c r="C17" s="1">
        <v>6010000</v>
      </c>
      <c r="D17" s="5" t="s">
        <v>17</v>
      </c>
      <c r="E17" s="11">
        <f t="shared" si="0"/>
        <v>768</v>
      </c>
      <c r="F17" s="22">
        <v>64</v>
      </c>
      <c r="G17" s="22">
        <v>64</v>
      </c>
      <c r="H17" s="22">
        <v>64</v>
      </c>
      <c r="I17" s="22">
        <v>64</v>
      </c>
      <c r="J17" s="22">
        <v>64</v>
      </c>
      <c r="K17" s="22">
        <v>64</v>
      </c>
      <c r="L17" s="22">
        <v>64</v>
      </c>
      <c r="M17" s="22">
        <v>64</v>
      </c>
      <c r="N17" s="22">
        <v>64</v>
      </c>
      <c r="O17" s="22">
        <v>64</v>
      </c>
      <c r="P17" s="22">
        <v>64</v>
      </c>
      <c r="Q17" s="22">
        <v>64</v>
      </c>
    </row>
    <row r="18" spans="1:17" ht="12.75">
      <c r="A18" s="1">
        <v>5</v>
      </c>
      <c r="B18" s="2">
        <v>10140</v>
      </c>
      <c r="C18" s="1">
        <v>6020000</v>
      </c>
      <c r="D18" s="5" t="s">
        <v>18</v>
      </c>
      <c r="E18" s="11">
        <f t="shared" si="0"/>
        <v>2548</v>
      </c>
      <c r="F18" s="22">
        <v>212</v>
      </c>
      <c r="G18" s="22">
        <v>212</v>
      </c>
      <c r="H18" s="22">
        <v>212</v>
      </c>
      <c r="I18" s="22">
        <v>212</v>
      </c>
      <c r="J18" s="22">
        <v>213</v>
      </c>
      <c r="K18" s="22">
        <v>213</v>
      </c>
      <c r="L18" s="22">
        <v>213</v>
      </c>
      <c r="M18" s="22">
        <v>213</v>
      </c>
      <c r="N18" s="22">
        <v>212</v>
      </c>
      <c r="O18" s="22">
        <v>212</v>
      </c>
      <c r="P18" s="22">
        <v>212</v>
      </c>
      <c r="Q18" s="22">
        <v>212</v>
      </c>
    </row>
    <row r="19" spans="1:31" s="6" customFormat="1" ht="11.25" customHeight="1">
      <c r="A19" s="94"/>
      <c r="B19" s="94"/>
      <c r="C19" s="94"/>
      <c r="D19" s="94" t="s">
        <v>85</v>
      </c>
      <c r="E19" s="95">
        <f>SUM(E20:E23)</f>
        <v>10518</v>
      </c>
      <c r="F19" s="95">
        <v>809</v>
      </c>
      <c r="G19" s="95">
        <v>851</v>
      </c>
      <c r="H19" s="95">
        <v>851</v>
      </c>
      <c r="I19" s="95">
        <v>851</v>
      </c>
      <c r="J19" s="95">
        <v>946</v>
      </c>
      <c r="K19" s="95">
        <v>946</v>
      </c>
      <c r="L19" s="95">
        <v>946</v>
      </c>
      <c r="M19" s="95">
        <v>946</v>
      </c>
      <c r="N19" s="95">
        <v>946</v>
      </c>
      <c r="O19" s="95">
        <v>945</v>
      </c>
      <c r="P19" s="95">
        <v>946</v>
      </c>
      <c r="Q19" s="95">
        <v>937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6" customFormat="1" ht="12.75">
      <c r="A20" s="1">
        <v>5</v>
      </c>
      <c r="B20" s="2" t="s">
        <v>22</v>
      </c>
      <c r="C20" s="1">
        <v>6000000</v>
      </c>
      <c r="D20" s="5" t="s">
        <v>16</v>
      </c>
      <c r="E20" s="11">
        <f>SUM(F20:Q20)</f>
        <v>6580</v>
      </c>
      <c r="F20" s="22">
        <v>548</v>
      </c>
      <c r="G20" s="22">
        <v>548</v>
      </c>
      <c r="H20" s="22">
        <v>549</v>
      </c>
      <c r="I20" s="22">
        <v>548</v>
      </c>
      <c r="J20" s="22">
        <v>548</v>
      </c>
      <c r="K20" s="22">
        <v>549</v>
      </c>
      <c r="L20" s="22">
        <v>548</v>
      </c>
      <c r="M20" s="22">
        <v>548</v>
      </c>
      <c r="N20" s="22">
        <v>549</v>
      </c>
      <c r="O20" s="22">
        <v>548</v>
      </c>
      <c r="P20" s="22">
        <v>548</v>
      </c>
      <c r="Q20" s="22">
        <v>549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6" customFormat="1" ht="12.75">
      <c r="A21" s="1">
        <v>5</v>
      </c>
      <c r="B21" s="2" t="s">
        <v>22</v>
      </c>
      <c r="C21" s="1">
        <v>6009999</v>
      </c>
      <c r="D21" s="5" t="s">
        <v>19</v>
      </c>
      <c r="E21" s="11">
        <f>SUM(F21:Q21)</f>
        <v>330</v>
      </c>
      <c r="F21" s="22">
        <v>28</v>
      </c>
      <c r="G21" s="22">
        <v>27</v>
      </c>
      <c r="H21" s="22">
        <v>28</v>
      </c>
      <c r="I21" s="22">
        <v>27</v>
      </c>
      <c r="J21" s="22">
        <v>28</v>
      </c>
      <c r="K21" s="22">
        <v>27</v>
      </c>
      <c r="L21" s="22">
        <v>28</v>
      </c>
      <c r="M21" s="22">
        <v>27</v>
      </c>
      <c r="N21" s="22">
        <v>28</v>
      </c>
      <c r="O21" s="22">
        <v>27</v>
      </c>
      <c r="P21" s="22">
        <v>28</v>
      </c>
      <c r="Q21" s="22">
        <v>27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6" customFormat="1" ht="12.75">
      <c r="A22" s="1">
        <v>5</v>
      </c>
      <c r="B22" s="2" t="s">
        <v>22</v>
      </c>
      <c r="C22" s="1">
        <v>6010000</v>
      </c>
      <c r="D22" s="5" t="s">
        <v>17</v>
      </c>
      <c r="E22" s="11">
        <f>SUM(F22:Q22)</f>
        <v>1100</v>
      </c>
      <c r="F22" s="22">
        <v>92</v>
      </c>
      <c r="G22" s="22">
        <v>92</v>
      </c>
      <c r="H22" s="22">
        <v>92</v>
      </c>
      <c r="I22" s="22">
        <v>92</v>
      </c>
      <c r="J22" s="22">
        <v>92</v>
      </c>
      <c r="K22" s="22">
        <v>91</v>
      </c>
      <c r="L22" s="22">
        <v>92</v>
      </c>
      <c r="M22" s="22">
        <v>91</v>
      </c>
      <c r="N22" s="22">
        <v>92</v>
      </c>
      <c r="O22" s="22">
        <v>91</v>
      </c>
      <c r="P22" s="22">
        <v>92</v>
      </c>
      <c r="Q22" s="22">
        <v>91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6" customFormat="1" ht="12.75">
      <c r="A23" s="1">
        <v>5</v>
      </c>
      <c r="B23" s="2" t="s">
        <v>22</v>
      </c>
      <c r="C23" s="1">
        <v>6020000</v>
      </c>
      <c r="D23" s="5" t="s">
        <v>18</v>
      </c>
      <c r="E23" s="11">
        <f>SUM(F23:Q23)</f>
        <v>2508</v>
      </c>
      <c r="F23" s="22">
        <v>108</v>
      </c>
      <c r="G23" s="22">
        <v>150</v>
      </c>
      <c r="H23" s="22">
        <v>150</v>
      </c>
      <c r="I23" s="22">
        <v>150</v>
      </c>
      <c r="J23" s="22">
        <v>245</v>
      </c>
      <c r="K23" s="22">
        <v>245</v>
      </c>
      <c r="L23" s="22">
        <v>245</v>
      </c>
      <c r="M23" s="22">
        <v>245</v>
      </c>
      <c r="N23" s="22">
        <v>245</v>
      </c>
      <c r="O23" s="22">
        <v>245</v>
      </c>
      <c r="P23" s="22">
        <v>245</v>
      </c>
      <c r="Q23" s="22">
        <v>235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7" ht="12.75">
      <c r="A24" s="94"/>
      <c r="B24" s="94"/>
      <c r="C24" s="94"/>
      <c r="D24" s="94" t="s">
        <v>6</v>
      </c>
      <c r="E24" s="95">
        <f>SUM(E25:E28)</f>
        <v>20142</v>
      </c>
      <c r="F24" s="95">
        <v>487</v>
      </c>
      <c r="G24" s="95">
        <v>1587</v>
      </c>
      <c r="H24" s="95">
        <v>1587</v>
      </c>
      <c r="I24" s="95">
        <v>1587</v>
      </c>
      <c r="J24" s="95">
        <v>1587</v>
      </c>
      <c r="K24" s="95">
        <v>487</v>
      </c>
      <c r="L24" s="95">
        <v>487</v>
      </c>
      <c r="M24" s="95">
        <v>487</v>
      </c>
      <c r="N24" s="95">
        <v>2137</v>
      </c>
      <c r="O24" s="95">
        <v>2137</v>
      </c>
      <c r="P24" s="95">
        <v>2136</v>
      </c>
      <c r="Q24" s="95">
        <v>2136</v>
      </c>
    </row>
    <row r="25" spans="1:17" ht="12.75">
      <c r="A25" s="1">
        <v>5</v>
      </c>
      <c r="B25" s="2" t="s">
        <v>23</v>
      </c>
      <c r="C25" s="1">
        <v>6000000</v>
      </c>
      <c r="D25" s="5" t="s">
        <v>16</v>
      </c>
      <c r="E25" s="11">
        <f aca="true" t="shared" si="1" ref="E25:E30">SUM(F25:Q25)</f>
        <v>4800</v>
      </c>
      <c r="F25" s="22">
        <v>400</v>
      </c>
      <c r="G25" s="22">
        <v>400</v>
      </c>
      <c r="H25" s="22">
        <v>400</v>
      </c>
      <c r="I25" s="22">
        <v>400</v>
      </c>
      <c r="J25" s="22">
        <v>400</v>
      </c>
      <c r="K25" s="22">
        <v>400</v>
      </c>
      <c r="L25" s="22">
        <v>400</v>
      </c>
      <c r="M25" s="22">
        <v>400</v>
      </c>
      <c r="N25" s="22">
        <v>400</v>
      </c>
      <c r="O25" s="22">
        <v>400</v>
      </c>
      <c r="P25" s="22">
        <v>400</v>
      </c>
      <c r="Q25" s="22">
        <v>400</v>
      </c>
    </row>
    <row r="26" spans="1:17" ht="12.75">
      <c r="A26" s="1">
        <v>5</v>
      </c>
      <c r="B26" s="2" t="s">
        <v>23</v>
      </c>
      <c r="C26" s="1">
        <v>6009999</v>
      </c>
      <c r="D26" s="5" t="s">
        <v>19</v>
      </c>
      <c r="E26" s="11">
        <f t="shared" si="1"/>
        <v>240</v>
      </c>
      <c r="F26" s="22">
        <v>20</v>
      </c>
      <c r="G26" s="22">
        <v>20</v>
      </c>
      <c r="H26" s="22">
        <v>20</v>
      </c>
      <c r="I26" s="22">
        <v>20</v>
      </c>
      <c r="J26" s="22">
        <v>20</v>
      </c>
      <c r="K26" s="22">
        <v>20</v>
      </c>
      <c r="L26" s="22">
        <v>20</v>
      </c>
      <c r="M26" s="22">
        <v>20</v>
      </c>
      <c r="N26" s="22">
        <v>20</v>
      </c>
      <c r="O26" s="22">
        <v>20</v>
      </c>
      <c r="P26" s="22">
        <v>20</v>
      </c>
      <c r="Q26" s="22">
        <v>20</v>
      </c>
    </row>
    <row r="27" spans="1:17" ht="12.75">
      <c r="A27" s="1">
        <v>5</v>
      </c>
      <c r="B27" s="2" t="s">
        <v>23</v>
      </c>
      <c r="C27" s="1">
        <v>6010000</v>
      </c>
      <c r="D27" s="5" t="s">
        <v>17</v>
      </c>
      <c r="E27" s="11">
        <f t="shared" si="1"/>
        <v>802</v>
      </c>
      <c r="F27" s="22">
        <v>67</v>
      </c>
      <c r="G27" s="22">
        <v>67</v>
      </c>
      <c r="H27" s="22">
        <v>67</v>
      </c>
      <c r="I27" s="22">
        <v>67</v>
      </c>
      <c r="J27" s="22">
        <v>67</v>
      </c>
      <c r="K27" s="22">
        <v>67</v>
      </c>
      <c r="L27" s="22">
        <v>67</v>
      </c>
      <c r="M27" s="22">
        <v>67</v>
      </c>
      <c r="N27" s="22">
        <v>67</v>
      </c>
      <c r="O27" s="22">
        <v>67</v>
      </c>
      <c r="P27" s="22">
        <v>66</v>
      </c>
      <c r="Q27" s="22">
        <v>66</v>
      </c>
    </row>
    <row r="28" spans="1:17" ht="12.75">
      <c r="A28" s="1">
        <v>5</v>
      </c>
      <c r="B28" s="2" t="s">
        <v>23</v>
      </c>
      <c r="C28" s="1">
        <v>6020000</v>
      </c>
      <c r="D28" s="5" t="s">
        <v>18</v>
      </c>
      <c r="E28" s="11">
        <f t="shared" si="1"/>
        <v>14300</v>
      </c>
      <c r="F28" s="21">
        <v>0</v>
      </c>
      <c r="G28" s="21">
        <v>1100</v>
      </c>
      <c r="H28" s="21">
        <v>1100</v>
      </c>
      <c r="I28" s="21">
        <v>1100</v>
      </c>
      <c r="J28" s="21">
        <v>4400</v>
      </c>
      <c r="K28" s="21">
        <v>0</v>
      </c>
      <c r="L28" s="21">
        <v>0</v>
      </c>
      <c r="M28" s="21">
        <v>0</v>
      </c>
      <c r="N28" s="21">
        <v>1650</v>
      </c>
      <c r="O28" s="21">
        <v>1650</v>
      </c>
      <c r="P28" s="21">
        <v>1650</v>
      </c>
      <c r="Q28" s="21">
        <v>1650</v>
      </c>
    </row>
    <row r="29" spans="1:31" s="9" customFormat="1" ht="12.75">
      <c r="A29" s="23">
        <v>5</v>
      </c>
      <c r="B29" s="24" t="s">
        <v>23</v>
      </c>
      <c r="C29" s="23">
        <v>6020000</v>
      </c>
      <c r="D29" s="4" t="s">
        <v>93</v>
      </c>
      <c r="E29" s="11">
        <f>SUM(F29:Q29)</f>
        <v>13300</v>
      </c>
      <c r="F29" s="25">
        <v>0</v>
      </c>
      <c r="G29" s="25">
        <v>1000</v>
      </c>
      <c r="H29" s="25">
        <v>1000</v>
      </c>
      <c r="I29" s="39">
        <v>1000</v>
      </c>
      <c r="J29" s="39">
        <v>4300</v>
      </c>
      <c r="K29" s="39">
        <v>0</v>
      </c>
      <c r="L29" s="39">
        <v>0</v>
      </c>
      <c r="M29" s="39">
        <v>0</v>
      </c>
      <c r="N29" s="39">
        <v>1500</v>
      </c>
      <c r="O29" s="25">
        <v>1500</v>
      </c>
      <c r="P29" s="25">
        <v>1500</v>
      </c>
      <c r="Q29" s="25">
        <v>1500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9" customFormat="1" ht="12.75">
      <c r="A30" s="23">
        <v>5</v>
      </c>
      <c r="B30" s="24" t="s">
        <v>23</v>
      </c>
      <c r="C30" s="23">
        <v>6020000</v>
      </c>
      <c r="D30" s="4" t="s">
        <v>94</v>
      </c>
      <c r="E30" s="11">
        <f t="shared" si="1"/>
        <v>1000</v>
      </c>
      <c r="F30" s="25"/>
      <c r="G30" s="25">
        <v>100</v>
      </c>
      <c r="H30" s="25">
        <v>100</v>
      </c>
      <c r="I30" s="25">
        <v>100</v>
      </c>
      <c r="J30" s="25">
        <v>100</v>
      </c>
      <c r="K30" s="25">
        <v>0</v>
      </c>
      <c r="L30" s="25">
        <v>0</v>
      </c>
      <c r="M30" s="25">
        <v>0</v>
      </c>
      <c r="N30" s="25">
        <v>150</v>
      </c>
      <c r="O30" s="25">
        <v>150</v>
      </c>
      <c r="P30" s="25">
        <v>150</v>
      </c>
      <c r="Q30" s="25">
        <v>150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6" customFormat="1" ht="12.75">
      <c r="A31" s="94">
        <v>5</v>
      </c>
      <c r="B31" s="94"/>
      <c r="C31" s="94"/>
      <c r="D31" s="94" t="s">
        <v>15</v>
      </c>
      <c r="E31" s="96">
        <f>SUM(E32:E35)</f>
        <v>28029</v>
      </c>
      <c r="F31" s="96">
        <v>2140</v>
      </c>
      <c r="G31" s="96">
        <v>2140</v>
      </c>
      <c r="H31" s="96">
        <v>2140</v>
      </c>
      <c r="I31" s="96">
        <v>2169</v>
      </c>
      <c r="J31" s="96">
        <v>2439</v>
      </c>
      <c r="K31" s="96">
        <v>2439</v>
      </c>
      <c r="L31" s="96">
        <v>2439</v>
      </c>
      <c r="M31" s="96">
        <v>2439</v>
      </c>
      <c r="N31" s="96">
        <v>2439</v>
      </c>
      <c r="O31" s="96">
        <v>2439</v>
      </c>
      <c r="P31" s="96">
        <v>2437</v>
      </c>
      <c r="Q31" s="96">
        <v>2437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6" customFormat="1" ht="12.75">
      <c r="A32" s="1">
        <v>5</v>
      </c>
      <c r="B32" s="2" t="s">
        <v>87</v>
      </c>
      <c r="C32" s="1">
        <v>6000000</v>
      </c>
      <c r="D32" s="5" t="s">
        <v>16</v>
      </c>
      <c r="E32" s="11">
        <f>SUM(F32:Q32)</f>
        <v>6240</v>
      </c>
      <c r="F32" s="22">
        <v>520</v>
      </c>
      <c r="G32" s="22">
        <v>520</v>
      </c>
      <c r="H32" s="22">
        <v>520</v>
      </c>
      <c r="I32" s="22">
        <v>520</v>
      </c>
      <c r="J32" s="22">
        <v>520</v>
      </c>
      <c r="K32" s="22">
        <v>520</v>
      </c>
      <c r="L32" s="22">
        <v>520</v>
      </c>
      <c r="M32" s="22">
        <v>520</v>
      </c>
      <c r="N32" s="22">
        <v>520</v>
      </c>
      <c r="O32" s="22">
        <v>520</v>
      </c>
      <c r="P32" s="22">
        <v>520</v>
      </c>
      <c r="Q32" s="22">
        <v>520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6" customFormat="1" ht="12.75">
      <c r="A33" s="1">
        <v>5</v>
      </c>
      <c r="B33" s="2" t="s">
        <v>87</v>
      </c>
      <c r="C33" s="1">
        <v>6009999</v>
      </c>
      <c r="D33" s="5" t="s">
        <v>19</v>
      </c>
      <c r="E33" s="11">
        <f>SUM(F33:Q33)</f>
        <v>315</v>
      </c>
      <c r="F33" s="22">
        <v>27</v>
      </c>
      <c r="G33" s="22">
        <v>27</v>
      </c>
      <c r="H33" s="22">
        <v>27</v>
      </c>
      <c r="I33" s="22">
        <v>26</v>
      </c>
      <c r="J33" s="22">
        <v>26</v>
      </c>
      <c r="K33" s="22">
        <v>26</v>
      </c>
      <c r="L33" s="22">
        <v>26</v>
      </c>
      <c r="M33" s="22">
        <v>26</v>
      </c>
      <c r="N33" s="22">
        <v>26</v>
      </c>
      <c r="O33" s="22">
        <v>26</v>
      </c>
      <c r="P33" s="22">
        <v>26</v>
      </c>
      <c r="Q33" s="22">
        <v>26</v>
      </c>
      <c r="R33" s="10"/>
      <c r="S33" s="10" t="s">
        <v>25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6" customFormat="1" ht="12.75">
      <c r="A34" s="1">
        <v>5</v>
      </c>
      <c r="B34" s="2" t="s">
        <v>87</v>
      </c>
      <c r="C34" s="1">
        <v>6010000</v>
      </c>
      <c r="D34" s="5" t="s">
        <v>17</v>
      </c>
      <c r="E34" s="11">
        <f>SUM(F34:Q34)</f>
        <v>1044</v>
      </c>
      <c r="F34" s="22">
        <v>87</v>
      </c>
      <c r="G34" s="22">
        <v>87</v>
      </c>
      <c r="H34" s="22">
        <v>87</v>
      </c>
      <c r="I34" s="22">
        <v>87</v>
      </c>
      <c r="J34" s="22">
        <v>87</v>
      </c>
      <c r="K34" s="22">
        <v>87</v>
      </c>
      <c r="L34" s="22">
        <v>87</v>
      </c>
      <c r="M34" s="22">
        <v>87</v>
      </c>
      <c r="N34" s="22">
        <v>87</v>
      </c>
      <c r="O34" s="22">
        <v>87</v>
      </c>
      <c r="P34" s="22">
        <v>87</v>
      </c>
      <c r="Q34" s="22">
        <v>87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6" customFormat="1" ht="12.75">
      <c r="A35" s="1">
        <v>5</v>
      </c>
      <c r="B35" s="2" t="s">
        <v>87</v>
      </c>
      <c r="C35" s="1">
        <v>6020000</v>
      </c>
      <c r="D35" s="5" t="s">
        <v>18</v>
      </c>
      <c r="E35" s="11">
        <f>SUM(F35:Q35)</f>
        <v>20430</v>
      </c>
      <c r="F35" s="22">
        <v>1500</v>
      </c>
      <c r="G35" s="22">
        <v>1500</v>
      </c>
      <c r="H35" s="22">
        <v>1500</v>
      </c>
      <c r="I35" s="22">
        <v>1530</v>
      </c>
      <c r="J35" s="22">
        <v>1800</v>
      </c>
      <c r="K35" s="22">
        <v>1800</v>
      </c>
      <c r="L35" s="22">
        <v>1800</v>
      </c>
      <c r="M35" s="22">
        <v>1800</v>
      </c>
      <c r="N35" s="22">
        <v>1800</v>
      </c>
      <c r="O35" s="22">
        <v>1800</v>
      </c>
      <c r="P35" s="22">
        <v>1800</v>
      </c>
      <c r="Q35" s="22">
        <v>1800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17" ht="12.75">
      <c r="A36" s="94"/>
      <c r="B36" s="94"/>
      <c r="C36" s="94"/>
      <c r="D36" s="94" t="s">
        <v>11</v>
      </c>
      <c r="E36" s="96">
        <f>SUM(E37+E38+E39+E40)</f>
        <v>61517</v>
      </c>
      <c r="F36" s="96">
        <v>5005</v>
      </c>
      <c r="G36" s="96">
        <v>4773</v>
      </c>
      <c r="H36" s="96">
        <v>4757</v>
      </c>
      <c r="I36" s="96">
        <v>4637</v>
      </c>
      <c r="J36" s="96">
        <v>4757</v>
      </c>
      <c r="K36" s="96">
        <v>4687</v>
      </c>
      <c r="L36" s="96">
        <v>4636</v>
      </c>
      <c r="M36" s="96">
        <v>4636</v>
      </c>
      <c r="N36" s="96">
        <v>4786</v>
      </c>
      <c r="O36" s="96">
        <v>4736</v>
      </c>
      <c r="P36" s="96">
        <v>4785</v>
      </c>
      <c r="Q36" s="96">
        <v>6294</v>
      </c>
    </row>
    <row r="37" spans="1:17" ht="12.75">
      <c r="A37" s="1">
        <v>5</v>
      </c>
      <c r="B37" s="2" t="s">
        <v>22</v>
      </c>
      <c r="C37" s="1">
        <v>6020000</v>
      </c>
      <c r="D37" s="5" t="s">
        <v>12</v>
      </c>
      <c r="E37" s="11">
        <v>36170</v>
      </c>
      <c r="F37" s="22">
        <v>3014</v>
      </c>
      <c r="G37" s="22">
        <v>3014</v>
      </c>
      <c r="H37" s="22">
        <v>3014</v>
      </c>
      <c r="I37" s="22">
        <v>3014</v>
      </c>
      <c r="J37" s="22">
        <v>3014</v>
      </c>
      <c r="K37" s="22">
        <v>3014</v>
      </c>
      <c r="L37" s="22">
        <v>3014</v>
      </c>
      <c r="M37" s="22">
        <v>3014</v>
      </c>
      <c r="N37" s="22">
        <v>3014</v>
      </c>
      <c r="O37" s="22">
        <v>3014</v>
      </c>
      <c r="P37" s="22">
        <v>3014</v>
      </c>
      <c r="Q37" s="22">
        <v>3014</v>
      </c>
    </row>
    <row r="38" spans="1:17" ht="12.75">
      <c r="A38" s="1">
        <v>5</v>
      </c>
      <c r="B38" s="2" t="s">
        <v>22</v>
      </c>
      <c r="C38" s="1">
        <v>6020000</v>
      </c>
      <c r="D38" s="5" t="s">
        <v>145</v>
      </c>
      <c r="E38" s="11">
        <v>19744</v>
      </c>
      <c r="F38" s="22">
        <v>1645</v>
      </c>
      <c r="G38" s="22">
        <v>1645</v>
      </c>
      <c r="H38" s="22">
        <v>1645</v>
      </c>
      <c r="I38" s="22">
        <v>1645</v>
      </c>
      <c r="J38" s="22">
        <v>1645</v>
      </c>
      <c r="K38" s="22">
        <v>1645</v>
      </c>
      <c r="L38" s="22">
        <v>1645</v>
      </c>
      <c r="M38" s="22">
        <v>1645</v>
      </c>
      <c r="N38" s="22">
        <v>1645</v>
      </c>
      <c r="O38" s="22">
        <v>1645</v>
      </c>
      <c r="P38" s="22">
        <v>1645</v>
      </c>
      <c r="Q38" s="22">
        <v>1649</v>
      </c>
    </row>
    <row r="39" spans="1:17" ht="12.75">
      <c r="A39" s="1">
        <v>5</v>
      </c>
      <c r="B39" s="2" t="s">
        <v>22</v>
      </c>
      <c r="C39" s="1">
        <v>6020000</v>
      </c>
      <c r="D39" s="5" t="s">
        <v>14</v>
      </c>
      <c r="E39" s="11">
        <f aca="true" t="shared" si="2" ref="E39:E49">SUM(F39:Q39)</f>
        <v>2787</v>
      </c>
      <c r="F39" s="22">
        <v>220</v>
      </c>
      <c r="G39" s="22">
        <v>232</v>
      </c>
      <c r="H39" s="22">
        <v>232</v>
      </c>
      <c r="I39" s="22">
        <v>232</v>
      </c>
      <c r="J39" s="22">
        <v>232</v>
      </c>
      <c r="K39" s="22">
        <v>232</v>
      </c>
      <c r="L39" s="22">
        <v>232</v>
      </c>
      <c r="M39" s="22">
        <v>232</v>
      </c>
      <c r="N39" s="22">
        <v>232</v>
      </c>
      <c r="O39" s="22">
        <v>232</v>
      </c>
      <c r="P39" s="22">
        <v>231</v>
      </c>
      <c r="Q39" s="22">
        <v>248</v>
      </c>
    </row>
    <row r="40" spans="1:17" ht="12.75">
      <c r="A40" s="1">
        <v>5</v>
      </c>
      <c r="B40" s="2" t="s">
        <v>22</v>
      </c>
      <c r="C40" s="1">
        <v>6020000</v>
      </c>
      <c r="D40" s="5" t="s">
        <v>13</v>
      </c>
      <c r="E40" s="11">
        <f t="shared" si="2"/>
        <v>2816</v>
      </c>
      <c r="F40" s="22">
        <v>0</v>
      </c>
      <c r="G40" s="22">
        <v>0</v>
      </c>
      <c r="H40" s="22">
        <v>372</v>
      </c>
      <c r="I40" s="22">
        <v>0</v>
      </c>
      <c r="J40" s="22">
        <v>120</v>
      </c>
      <c r="K40" s="22">
        <v>150</v>
      </c>
      <c r="L40" s="22">
        <v>50</v>
      </c>
      <c r="M40" s="22">
        <v>0</v>
      </c>
      <c r="N40" s="22">
        <v>150</v>
      </c>
      <c r="O40" s="22">
        <v>214</v>
      </c>
      <c r="P40" s="22">
        <v>150</v>
      </c>
      <c r="Q40" s="22">
        <v>1610</v>
      </c>
    </row>
    <row r="41" spans="1:17" ht="1.5" customHeight="1" hidden="1">
      <c r="A41" s="1">
        <v>5</v>
      </c>
      <c r="B41" s="2" t="s">
        <v>22</v>
      </c>
      <c r="C41" s="1">
        <v>6020000</v>
      </c>
      <c r="D41" s="5" t="s">
        <v>14</v>
      </c>
      <c r="E41" s="11">
        <f t="shared" si="2"/>
        <v>400</v>
      </c>
      <c r="F41" s="22">
        <v>33</v>
      </c>
      <c r="G41" s="22">
        <v>34</v>
      </c>
      <c r="H41" s="22">
        <v>33</v>
      </c>
      <c r="I41" s="22">
        <v>33</v>
      </c>
      <c r="J41" s="22">
        <v>34</v>
      </c>
      <c r="K41" s="22">
        <v>33</v>
      </c>
      <c r="L41" s="22">
        <v>33</v>
      </c>
      <c r="M41" s="22">
        <v>34</v>
      </c>
      <c r="N41" s="22">
        <v>33</v>
      </c>
      <c r="O41" s="22">
        <v>33</v>
      </c>
      <c r="P41" s="22">
        <v>34</v>
      </c>
      <c r="Q41" s="22">
        <v>33</v>
      </c>
    </row>
    <row r="42" spans="1:17" ht="12.75" customHeight="1" hidden="1">
      <c r="A42" s="1">
        <v>5</v>
      </c>
      <c r="B42" s="2" t="s">
        <v>22</v>
      </c>
      <c r="C42" s="1">
        <v>6020000</v>
      </c>
      <c r="D42" s="5" t="s">
        <v>13</v>
      </c>
      <c r="E42" s="11">
        <f t="shared" si="2"/>
        <v>1770</v>
      </c>
      <c r="F42" s="22">
        <v>200</v>
      </c>
      <c r="G42" s="22">
        <v>200</v>
      </c>
      <c r="H42" s="22">
        <v>271</v>
      </c>
      <c r="I42" s="22">
        <v>0</v>
      </c>
      <c r="J42" s="22">
        <v>100</v>
      </c>
      <c r="K42" s="22">
        <v>118</v>
      </c>
      <c r="L42" s="22">
        <v>0</v>
      </c>
      <c r="M42" s="22">
        <v>50</v>
      </c>
      <c r="N42" s="22">
        <v>50</v>
      </c>
      <c r="O42" s="22">
        <v>72</v>
      </c>
      <c r="P42" s="22">
        <v>100</v>
      </c>
      <c r="Q42" s="22">
        <v>609</v>
      </c>
    </row>
    <row r="43" spans="1:17" ht="12.75">
      <c r="A43" s="94"/>
      <c r="B43" s="97"/>
      <c r="C43" s="94"/>
      <c r="D43" s="98" t="s">
        <v>86</v>
      </c>
      <c r="E43" s="96">
        <f t="shared" si="2"/>
        <v>16228</v>
      </c>
      <c r="F43" s="96">
        <v>2419</v>
      </c>
      <c r="G43" s="96">
        <v>0</v>
      </c>
      <c r="H43" s="96">
        <v>0</v>
      </c>
      <c r="I43" s="96">
        <v>2419</v>
      </c>
      <c r="J43" s="96">
        <v>0</v>
      </c>
      <c r="K43" s="96">
        <v>0</v>
      </c>
      <c r="L43" s="96">
        <v>5629</v>
      </c>
      <c r="M43" s="96">
        <v>0</v>
      </c>
      <c r="N43" s="96">
        <v>0</v>
      </c>
      <c r="O43" s="96">
        <v>5761</v>
      </c>
      <c r="P43" s="96">
        <v>0</v>
      </c>
      <c r="Q43" s="96">
        <v>0</v>
      </c>
    </row>
    <row r="44" spans="1:31" s="6" customFormat="1" ht="12.75">
      <c r="A44" s="63">
        <v>5</v>
      </c>
      <c r="B44" s="64"/>
      <c r="C44" s="63">
        <v>651</v>
      </c>
      <c r="D44" s="65" t="s">
        <v>141</v>
      </c>
      <c r="E44" s="11">
        <f t="shared" si="2"/>
        <v>4240</v>
      </c>
      <c r="F44" s="21">
        <v>496</v>
      </c>
      <c r="G44" s="21">
        <v>0</v>
      </c>
      <c r="H44" s="21">
        <v>0</v>
      </c>
      <c r="I44" s="21">
        <v>496</v>
      </c>
      <c r="J44" s="21">
        <v>0</v>
      </c>
      <c r="K44" s="21">
        <v>0</v>
      </c>
      <c r="L44" s="21">
        <v>1558</v>
      </c>
      <c r="M44" s="21">
        <v>0</v>
      </c>
      <c r="N44" s="21">
        <v>0</v>
      </c>
      <c r="O44" s="21">
        <v>1690</v>
      </c>
      <c r="P44" s="21">
        <v>0</v>
      </c>
      <c r="Q44" s="21"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6" customFormat="1" ht="12.75">
      <c r="A45" s="63">
        <v>5</v>
      </c>
      <c r="B45" s="64"/>
      <c r="C45" s="63">
        <v>166</v>
      </c>
      <c r="D45" s="65" t="s">
        <v>142</v>
      </c>
      <c r="E45" s="11">
        <f t="shared" si="2"/>
        <v>11988</v>
      </c>
      <c r="F45" s="21">
        <v>1923</v>
      </c>
      <c r="G45" s="21">
        <v>0</v>
      </c>
      <c r="H45" s="21">
        <v>0</v>
      </c>
      <c r="I45" s="21">
        <v>1923</v>
      </c>
      <c r="J45" s="21">
        <v>0</v>
      </c>
      <c r="K45" s="21">
        <v>0</v>
      </c>
      <c r="L45" s="21">
        <v>4071</v>
      </c>
      <c r="M45" s="21">
        <v>0</v>
      </c>
      <c r="N45" s="21">
        <v>0</v>
      </c>
      <c r="O45" s="21">
        <v>4071</v>
      </c>
      <c r="P45" s="21">
        <v>0</v>
      </c>
      <c r="Q45" s="21"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6" customFormat="1" ht="12.75">
      <c r="A46" s="94">
        <v>5</v>
      </c>
      <c r="B46" s="94">
        <v>111</v>
      </c>
      <c r="C46" s="94">
        <v>2310000</v>
      </c>
      <c r="D46" s="94" t="s">
        <v>7</v>
      </c>
      <c r="E46" s="96">
        <f t="shared" si="2"/>
        <v>74867</v>
      </c>
      <c r="F46" s="95">
        <v>0</v>
      </c>
      <c r="G46" s="95">
        <v>1855</v>
      </c>
      <c r="H46" s="95">
        <v>26084</v>
      </c>
      <c r="I46" s="95">
        <v>18312</v>
      </c>
      <c r="J46" s="95">
        <v>4098</v>
      </c>
      <c r="K46" s="95">
        <v>7190</v>
      </c>
      <c r="L46" s="95">
        <v>1787</v>
      </c>
      <c r="M46" s="95">
        <v>3754</v>
      </c>
      <c r="N46" s="95">
        <v>3013</v>
      </c>
      <c r="O46" s="95">
        <v>1220</v>
      </c>
      <c r="P46" s="95">
        <v>4354</v>
      </c>
      <c r="Q46" s="95">
        <v>3200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6" customFormat="1" ht="12.75">
      <c r="A47" s="94">
        <v>5</v>
      </c>
      <c r="B47" s="99" t="s">
        <v>20</v>
      </c>
      <c r="C47" s="94">
        <v>6040000</v>
      </c>
      <c r="D47" s="94" t="s">
        <v>8</v>
      </c>
      <c r="E47" s="96">
        <f t="shared" si="2"/>
        <v>4000</v>
      </c>
      <c r="F47" s="95">
        <v>0</v>
      </c>
      <c r="G47" s="95">
        <v>0</v>
      </c>
      <c r="H47" s="95">
        <v>200</v>
      </c>
      <c r="I47" s="95">
        <v>200</v>
      </c>
      <c r="J47" s="95">
        <v>300</v>
      </c>
      <c r="K47" s="95">
        <v>300</v>
      </c>
      <c r="L47" s="95">
        <v>400</v>
      </c>
      <c r="M47" s="95">
        <v>400</v>
      </c>
      <c r="N47" s="95">
        <v>400</v>
      </c>
      <c r="O47" s="95">
        <v>400</v>
      </c>
      <c r="P47" s="95">
        <v>500</v>
      </c>
      <c r="Q47" s="95">
        <v>900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6" customFormat="1" ht="12.75">
      <c r="A48" s="94">
        <v>5</v>
      </c>
      <c r="B48" s="99" t="s">
        <v>20</v>
      </c>
      <c r="C48" s="94">
        <v>6040000</v>
      </c>
      <c r="D48" s="94" t="s">
        <v>9</v>
      </c>
      <c r="E48" s="96">
        <f t="shared" si="2"/>
        <v>1000</v>
      </c>
      <c r="F48" s="95">
        <v>0</v>
      </c>
      <c r="G48" s="95">
        <v>0</v>
      </c>
      <c r="H48" s="95">
        <v>100</v>
      </c>
      <c r="I48" s="95">
        <v>100</v>
      </c>
      <c r="J48" s="95">
        <v>100</v>
      </c>
      <c r="K48" s="95">
        <v>100</v>
      </c>
      <c r="L48" s="95">
        <v>100</v>
      </c>
      <c r="M48" s="95">
        <v>100</v>
      </c>
      <c r="N48" s="95">
        <v>100</v>
      </c>
      <c r="O48" s="95">
        <v>100</v>
      </c>
      <c r="P48" s="95">
        <v>100</v>
      </c>
      <c r="Q48" s="95">
        <v>100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17" ht="12.75">
      <c r="A49" s="94">
        <v>5</v>
      </c>
      <c r="B49" s="99" t="s">
        <v>20</v>
      </c>
      <c r="C49" s="94">
        <v>6040000</v>
      </c>
      <c r="D49" s="94" t="s">
        <v>26</v>
      </c>
      <c r="E49" s="96">
        <f t="shared" si="2"/>
        <v>8214</v>
      </c>
      <c r="F49" s="95">
        <v>673</v>
      </c>
      <c r="G49" s="95">
        <v>673</v>
      </c>
      <c r="H49" s="95">
        <v>673</v>
      </c>
      <c r="I49" s="95">
        <v>673</v>
      </c>
      <c r="J49" s="95">
        <v>673</v>
      </c>
      <c r="K49" s="95">
        <v>673</v>
      </c>
      <c r="L49" s="95">
        <v>674</v>
      </c>
      <c r="M49" s="95">
        <v>674</v>
      </c>
      <c r="N49" s="95">
        <v>674</v>
      </c>
      <c r="O49" s="95">
        <v>674</v>
      </c>
      <c r="P49" s="95">
        <v>674</v>
      </c>
      <c r="Q49" s="95">
        <v>806</v>
      </c>
    </row>
    <row r="50" spans="1:31" s="6" customFormat="1" ht="12.75">
      <c r="A50" s="110" t="s">
        <v>10</v>
      </c>
      <c r="B50" s="110"/>
      <c r="C50" s="110"/>
      <c r="D50" s="110"/>
      <c r="E50" s="72">
        <f>SUM(E3+E9+E14+E19+E24+E31+E36+E43+E46+E47+E48+E49)</f>
        <v>325920</v>
      </c>
      <c r="F50" s="72">
        <f aca="true" t="shared" si="3" ref="F50:Q50">SUM(F3+F9+F14+F19+F24+F31+F36+F43+F46+F47+F48+F49)</f>
        <v>20199</v>
      </c>
      <c r="G50" s="72">
        <f t="shared" si="3"/>
        <v>20545</v>
      </c>
      <c r="H50" s="72">
        <f t="shared" si="3"/>
        <v>45059</v>
      </c>
      <c r="I50" s="72">
        <f t="shared" si="3"/>
        <v>39615</v>
      </c>
      <c r="J50" s="72">
        <f t="shared" si="3"/>
        <v>23558</v>
      </c>
      <c r="K50" s="72">
        <f t="shared" si="3"/>
        <v>25481</v>
      </c>
      <c r="L50" s="72">
        <f t="shared" si="3"/>
        <v>25755</v>
      </c>
      <c r="M50" s="72">
        <f t="shared" si="3"/>
        <v>22092</v>
      </c>
      <c r="N50" s="72">
        <f t="shared" si="3"/>
        <v>23150</v>
      </c>
      <c r="O50" s="72">
        <f t="shared" si="3"/>
        <v>27066</v>
      </c>
      <c r="P50" s="72">
        <f t="shared" si="3"/>
        <v>24586</v>
      </c>
      <c r="Q50" s="72">
        <f t="shared" si="3"/>
        <v>25514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17" s="3" customFormat="1" ht="12.75">
      <c r="A51" s="26"/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5:17" s="3" customFormat="1" ht="12.75">
      <c r="E52" s="28"/>
      <c r="F52" s="28"/>
      <c r="Q52" s="10"/>
    </row>
    <row r="53" spans="1:17" s="3" customFormat="1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3" customFormat="1" ht="12.75">
      <c r="A54" s="7"/>
      <c r="B54" s="7"/>
      <c r="C54" s="7"/>
      <c r="D54" s="7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3" customFormat="1" ht="12.75">
      <c r="A55" s="76"/>
      <c r="B55" s="77"/>
      <c r="C55" s="76"/>
      <c r="D55" s="29"/>
      <c r="E55" s="36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s="3" customFormat="1" ht="12.75">
      <c r="A56" s="76"/>
      <c r="B56" s="77"/>
      <c r="C56" s="76"/>
      <c r="D56" s="29"/>
      <c r="E56" s="3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3" customFormat="1" ht="12.75">
      <c r="A57" s="76"/>
      <c r="B57" s="77"/>
      <c r="C57" s="76"/>
      <c r="D57" s="29"/>
      <c r="E57" s="36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s="3" customFormat="1" ht="12.75">
      <c r="A58" s="76"/>
      <c r="B58" s="77"/>
      <c r="C58" s="76"/>
      <c r="D58" s="29"/>
      <c r="E58" s="36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s="3" customFormat="1" ht="12.75">
      <c r="A59" s="76"/>
      <c r="B59" s="77"/>
      <c r="C59" s="76"/>
      <c r="D59" s="29"/>
      <c r="E59" s="36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s="3" customFormat="1" ht="12.75">
      <c r="A60" s="7"/>
      <c r="B60" s="7"/>
      <c r="C60" s="7"/>
      <c r="D60" s="7"/>
      <c r="E60" s="36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3" customFormat="1" ht="12.75">
      <c r="A61" s="76"/>
      <c r="B61" s="77"/>
      <c r="C61" s="76"/>
      <c r="D61" s="29"/>
      <c r="E61" s="36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s="3" customFormat="1" ht="12.75">
      <c r="A62" s="76"/>
      <c r="B62" s="77"/>
      <c r="C62" s="76"/>
      <c r="D62" s="29"/>
      <c r="E62" s="36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s="3" customFormat="1" ht="12.75">
      <c r="A63" s="76"/>
      <c r="B63" s="77"/>
      <c r="C63" s="76"/>
      <c r="D63" s="29"/>
      <c r="E63" s="36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s="3" customFormat="1" ht="12.75">
      <c r="A64" s="76"/>
      <c r="B64" s="77"/>
      <c r="C64" s="76"/>
      <c r="D64" s="29"/>
      <c r="E64" s="36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12.75">
      <c r="A65" s="7"/>
      <c r="B65" s="7"/>
      <c r="C65" s="7"/>
      <c r="D65" s="7"/>
      <c r="E65" s="36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12.75">
      <c r="A66" s="76"/>
      <c r="B66" s="77"/>
      <c r="C66" s="76"/>
      <c r="D66" s="29"/>
      <c r="E66" s="36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12.75">
      <c r="A67" s="76"/>
      <c r="B67" s="77"/>
      <c r="C67" s="76"/>
      <c r="D67" s="29"/>
      <c r="E67" s="36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ht="12.75">
      <c r="A68" s="76"/>
      <c r="B68" s="77"/>
      <c r="C68" s="76"/>
      <c r="D68" s="29"/>
      <c r="E68" s="36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2.75">
      <c r="A69" s="76"/>
      <c r="B69" s="77"/>
      <c r="C69" s="76"/>
      <c r="D69" s="29"/>
      <c r="E69" s="36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t="12.75">
      <c r="A70" s="7"/>
      <c r="B70" s="7"/>
      <c r="C70" s="7"/>
      <c r="D70" s="7"/>
      <c r="E70" s="36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12.75">
      <c r="A71" s="76"/>
      <c r="B71" s="77"/>
      <c r="C71" s="76"/>
      <c r="D71" s="29"/>
      <c r="E71" s="36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2.75">
      <c r="A72" s="76"/>
      <c r="B72" s="77"/>
      <c r="C72" s="76"/>
      <c r="D72" s="29"/>
      <c r="E72" s="36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2.75">
      <c r="A73" s="76"/>
      <c r="B73" s="77"/>
      <c r="C73" s="76"/>
      <c r="D73" s="29"/>
      <c r="E73" s="3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2.75">
      <c r="A74" s="76"/>
      <c r="B74" s="77"/>
      <c r="C74" s="76"/>
      <c r="D74" s="29"/>
      <c r="E74" s="36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2.75">
      <c r="A75" s="7"/>
      <c r="B75" s="7"/>
      <c r="C75" s="7"/>
      <c r="D75" s="7"/>
      <c r="E75" s="36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ht="12.75">
      <c r="A76" s="76"/>
      <c r="B76" s="77"/>
      <c r="C76" s="76"/>
      <c r="D76" s="29"/>
      <c r="E76" s="36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2.75">
      <c r="A77" s="76"/>
      <c r="B77" s="77"/>
      <c r="C77" s="76"/>
      <c r="D77" s="29"/>
      <c r="E77" s="36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2.75">
      <c r="A78" s="76"/>
      <c r="B78" s="77"/>
      <c r="C78" s="76"/>
      <c r="D78" s="29"/>
      <c r="E78" s="36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2.75">
      <c r="A79" s="76"/>
      <c r="B79" s="77"/>
      <c r="C79" s="76"/>
      <c r="D79" s="29"/>
      <c r="E79" s="36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12.75">
      <c r="A80" s="79"/>
      <c r="B80" s="80"/>
      <c r="C80" s="79"/>
      <c r="D80" s="66"/>
      <c r="E80" s="36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2.75">
      <c r="A81" s="79"/>
      <c r="B81" s="80"/>
      <c r="C81" s="79"/>
      <c r="D81" s="66"/>
      <c r="E81" s="36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>
      <c r="A82" s="7"/>
      <c r="B82" s="7"/>
      <c r="C82" s="7"/>
      <c r="D82" s="7"/>
      <c r="E82" s="3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76"/>
      <c r="B83" s="77"/>
      <c r="C83" s="76"/>
      <c r="D83" s="29"/>
      <c r="E83" s="36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ht="12.75">
      <c r="A84" s="76"/>
      <c r="B84" s="77"/>
      <c r="C84" s="76"/>
      <c r="D84" s="29"/>
      <c r="E84" s="36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2.75">
      <c r="A85" s="76"/>
      <c r="B85" s="77"/>
      <c r="C85" s="76"/>
      <c r="D85" s="29"/>
      <c r="E85" s="36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2.75">
      <c r="A86" s="76"/>
      <c r="B86" s="77"/>
      <c r="C86" s="76"/>
      <c r="D86" s="29"/>
      <c r="E86" s="36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12.75">
      <c r="A87" s="7"/>
      <c r="B87" s="7"/>
      <c r="C87" s="7"/>
      <c r="D87" s="7"/>
      <c r="E87" s="3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76"/>
      <c r="B88" s="77"/>
      <c r="C88" s="76"/>
      <c r="D88" s="29"/>
      <c r="E88" s="36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12.75">
      <c r="A89" s="76"/>
      <c r="B89" s="77"/>
      <c r="C89" s="76"/>
      <c r="D89" s="29"/>
      <c r="E89" s="36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t="12.75">
      <c r="A90" s="76"/>
      <c r="B90" s="77"/>
      <c r="C90" s="76"/>
      <c r="D90" s="29"/>
      <c r="E90" s="36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t="12.75">
      <c r="A91" s="76"/>
      <c r="B91" s="77"/>
      <c r="C91" s="76"/>
      <c r="D91" s="29"/>
      <c r="E91" s="36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2.75">
      <c r="A92" s="76"/>
      <c r="B92" s="77"/>
      <c r="C92" s="76"/>
      <c r="D92" s="29"/>
      <c r="E92" s="36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12.75">
      <c r="A93" s="76"/>
      <c r="B93" s="77"/>
      <c r="C93" s="76"/>
      <c r="D93" s="29"/>
      <c r="E93" s="36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2.75">
      <c r="A94" s="7"/>
      <c r="B94" s="81"/>
      <c r="C94" s="7"/>
      <c r="D94" s="82"/>
      <c r="E94" s="3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7"/>
      <c r="B95" s="81"/>
      <c r="C95" s="7"/>
      <c r="D95" s="82"/>
      <c r="E95" s="36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ht="12.75">
      <c r="A96" s="7"/>
      <c r="B96" s="81"/>
      <c r="C96" s="7"/>
      <c r="D96" s="82"/>
      <c r="E96" s="36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ht="12.75">
      <c r="A97" s="7"/>
      <c r="B97" s="7"/>
      <c r="C97" s="7"/>
      <c r="D97" s="7"/>
      <c r="E97" s="36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1:17" ht="12.75">
      <c r="A98" s="7"/>
      <c r="B98" s="77"/>
      <c r="C98" s="7"/>
      <c r="D98" s="7"/>
      <c r="E98" s="36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12.75">
      <c r="A99" s="7"/>
      <c r="B99" s="77"/>
      <c r="C99" s="7"/>
      <c r="D99" s="7"/>
      <c r="E99" s="36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1:17" ht="12.75">
      <c r="A100" s="7"/>
      <c r="B100" s="77"/>
      <c r="C100" s="7"/>
      <c r="D100" s="7"/>
      <c r="E100" s="3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1:17" ht="12.75">
      <c r="A101" s="111"/>
      <c r="B101" s="111"/>
      <c r="C101" s="111"/>
      <c r="D101" s="11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</row>
  </sheetData>
  <sheetProtection/>
  <mergeCells count="2">
    <mergeCell ref="A50:D50"/>
    <mergeCell ref="A101:D101"/>
  </mergeCells>
  <printOptions/>
  <pageMargins left="0" right="0" top="0.6692913385826772" bottom="0.6692913385826772" header="0.5118110236220472" footer="0.5118110236220472"/>
  <pageSetup horizontalDpi="600" verticalDpi="600" orientation="landscape" scale="85" r:id="rId1"/>
  <headerFooter alignWithMargins="0">
    <oddHeader>&amp;CPage &amp;P&amp;RPasqyrat e buxhetit_2014_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N49"/>
  <sheetViews>
    <sheetView tabSelected="1" zoomScale="85" zoomScaleNormal="85" workbookViewId="0" topLeftCell="B16">
      <selection activeCell="C43" sqref="C43"/>
    </sheetView>
  </sheetViews>
  <sheetFormatPr defaultColWidth="9.140625" defaultRowHeight="12.75"/>
  <cols>
    <col min="1" max="1" width="3.140625" style="12" customWidth="1"/>
    <col min="2" max="2" width="74.7109375" style="10" customWidth="1"/>
    <col min="3" max="3" width="11.140625" style="13" customWidth="1"/>
    <col min="4" max="4" width="5.7109375" style="13" customWidth="1"/>
    <col min="5" max="6" width="6.8515625" style="13" customWidth="1"/>
    <col min="7" max="8" width="6.421875" style="13" customWidth="1"/>
    <col min="9" max="9" width="6.7109375" style="13" customWidth="1"/>
    <col min="10" max="10" width="6.57421875" style="13" customWidth="1"/>
    <col min="11" max="11" width="6.28125" style="13" customWidth="1"/>
    <col min="12" max="12" width="6.421875" style="13" customWidth="1"/>
    <col min="13" max="13" width="6.140625" style="13" customWidth="1"/>
    <col min="14" max="14" width="7.28125" style="13" customWidth="1"/>
    <col min="15" max="15" width="6.8515625" style="13" customWidth="1"/>
    <col min="16" max="16" width="9.140625" style="10" customWidth="1"/>
    <col min="17" max="17" width="15.7109375" style="10" customWidth="1"/>
    <col min="18" max="40" width="9.140625" style="10" customWidth="1"/>
    <col min="41" max="16384" width="9.140625" style="6" customWidth="1"/>
  </cols>
  <sheetData>
    <row r="3" spans="1:40" s="14" customFormat="1" ht="12.75">
      <c r="A3" s="12"/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4" t="s">
        <v>79</v>
      </c>
      <c r="O3" s="13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15" ht="15.75" customHeight="1">
      <c r="A4" s="100" t="s">
        <v>28</v>
      </c>
      <c r="B4" s="100" t="s">
        <v>148</v>
      </c>
      <c r="C4" s="101" t="s">
        <v>81</v>
      </c>
      <c r="D4" s="101" t="s">
        <v>119</v>
      </c>
      <c r="E4" s="101" t="s">
        <v>120</v>
      </c>
      <c r="F4" s="101" t="s">
        <v>121</v>
      </c>
      <c r="G4" s="101" t="s">
        <v>74</v>
      </c>
      <c r="H4" s="101" t="s">
        <v>75</v>
      </c>
      <c r="I4" s="101" t="s">
        <v>122</v>
      </c>
      <c r="J4" s="101" t="s">
        <v>123</v>
      </c>
      <c r="K4" s="101" t="s">
        <v>124</v>
      </c>
      <c r="L4" s="101" t="s">
        <v>90</v>
      </c>
      <c r="M4" s="101" t="s">
        <v>125</v>
      </c>
      <c r="N4" s="101" t="s">
        <v>126</v>
      </c>
      <c r="O4" s="101" t="s">
        <v>127</v>
      </c>
    </row>
    <row r="5" spans="1:17" ht="12.75">
      <c r="A5" s="94" t="s">
        <v>139</v>
      </c>
      <c r="B5" s="94" t="s">
        <v>138</v>
      </c>
      <c r="C5" s="102">
        <v>1343</v>
      </c>
      <c r="D5" s="102">
        <f>SUM(D6:D11)</f>
        <v>0</v>
      </c>
      <c r="E5" s="102">
        <f aca="true" t="shared" si="0" ref="E5:O5">SUM(E6:E11)</f>
        <v>0</v>
      </c>
      <c r="F5" s="102">
        <f t="shared" si="0"/>
        <v>348</v>
      </c>
      <c r="G5" s="102">
        <f t="shared" si="0"/>
        <v>0</v>
      </c>
      <c r="H5" s="102">
        <f t="shared" si="0"/>
        <v>225</v>
      </c>
      <c r="I5" s="102">
        <f t="shared" si="0"/>
        <v>770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2">
        <f t="shared" si="0"/>
        <v>0</v>
      </c>
      <c r="Q5" s="30" t="s">
        <v>106</v>
      </c>
    </row>
    <row r="6" spans="1:17" ht="12.75">
      <c r="A6" s="1">
        <v>1</v>
      </c>
      <c r="B6" s="5" t="s">
        <v>147</v>
      </c>
      <c r="C6" s="62">
        <f>D6+E6+F6+G6+H6+I6+J6+K6+L6+M6+N6+O6</f>
        <v>200</v>
      </c>
      <c r="D6" s="11">
        <v>0</v>
      </c>
      <c r="E6" s="11">
        <v>0</v>
      </c>
      <c r="F6" s="11">
        <v>200</v>
      </c>
      <c r="G6" s="11"/>
      <c r="H6" s="11"/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3"/>
      <c r="Q6" s="30" t="s">
        <v>105</v>
      </c>
    </row>
    <row r="7" spans="1:17" ht="12.75">
      <c r="A7" s="1">
        <v>2</v>
      </c>
      <c r="B7" s="5" t="s">
        <v>133</v>
      </c>
      <c r="C7" s="62">
        <f>D7+E7+F7+G7+H7+I7+J7+K7+L7+M7+N7+O7</f>
        <v>770</v>
      </c>
      <c r="D7" s="11">
        <v>0</v>
      </c>
      <c r="E7" s="11">
        <v>0</v>
      </c>
      <c r="F7" s="11"/>
      <c r="G7" s="11"/>
      <c r="H7" s="11"/>
      <c r="I7" s="11">
        <v>770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3"/>
      <c r="Q7" s="30" t="s">
        <v>107</v>
      </c>
    </row>
    <row r="8" spans="1:17" ht="12.75">
      <c r="A8" s="1">
        <v>3</v>
      </c>
      <c r="B8" s="5" t="s">
        <v>146</v>
      </c>
      <c r="C8" s="62">
        <f>D8+E8+F8+G8+H8+I8+J8+K8+L8+M8+N8+O8</f>
        <v>225</v>
      </c>
      <c r="D8" s="11">
        <v>0</v>
      </c>
      <c r="E8" s="11">
        <v>0</v>
      </c>
      <c r="F8" s="11"/>
      <c r="G8" s="11"/>
      <c r="H8" s="11">
        <v>225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3"/>
      <c r="Q8" s="30" t="s">
        <v>108</v>
      </c>
    </row>
    <row r="9" spans="1:17" ht="12.75">
      <c r="A9" s="1"/>
      <c r="B9" s="5"/>
      <c r="C9" s="62">
        <f>D9+E9+F9+G9+H9+I9+J9+K9+L9+M9+N9+O9</f>
        <v>25</v>
      </c>
      <c r="D9" s="11"/>
      <c r="E9" s="11"/>
      <c r="F9" s="11">
        <v>25</v>
      </c>
      <c r="G9" s="11"/>
      <c r="H9" s="11"/>
      <c r="I9" s="11"/>
      <c r="J9" s="11"/>
      <c r="K9" s="11"/>
      <c r="L9" s="11"/>
      <c r="M9" s="11"/>
      <c r="N9" s="11"/>
      <c r="O9" s="11"/>
      <c r="P9" s="13"/>
      <c r="Q9" s="30"/>
    </row>
    <row r="10" spans="1:17" ht="12.75">
      <c r="A10" s="1">
        <v>4</v>
      </c>
      <c r="B10" s="5" t="s">
        <v>135</v>
      </c>
      <c r="C10" s="62">
        <f>D10+E10+F10+G10+H10+I10+J10+K10+L10+M10+N10+O10</f>
        <v>36</v>
      </c>
      <c r="D10" s="11">
        <v>0</v>
      </c>
      <c r="E10" s="11">
        <v>0</v>
      </c>
      <c r="F10" s="6">
        <v>36</v>
      </c>
      <c r="G10" s="11"/>
      <c r="H10" s="11"/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3"/>
      <c r="Q10" s="30" t="s">
        <v>110</v>
      </c>
    </row>
    <row r="11" spans="1:17" ht="12.75">
      <c r="A11" s="1">
        <v>5</v>
      </c>
      <c r="B11" s="5" t="s">
        <v>129</v>
      </c>
      <c r="C11" s="62">
        <f>D11+E11+F11+G11+H11+I11+J11+K11+L11+M11+N11+O11</f>
        <v>87</v>
      </c>
      <c r="D11" s="11">
        <v>0</v>
      </c>
      <c r="E11" s="11">
        <v>0</v>
      </c>
      <c r="F11" s="72">
        <v>87</v>
      </c>
      <c r="G11" s="11"/>
      <c r="H11" s="1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3"/>
      <c r="Q11" s="30" t="s">
        <v>111</v>
      </c>
    </row>
    <row r="12" spans="1:16" ht="15">
      <c r="A12" s="92" t="s">
        <v>33</v>
      </c>
      <c r="B12" s="92" t="s">
        <v>155</v>
      </c>
      <c r="C12" s="102">
        <f>C13+C14+C15+C16+C17+C18+C19</f>
        <v>19975</v>
      </c>
      <c r="D12" s="96">
        <f>SUM(D13+D30)</f>
        <v>0</v>
      </c>
      <c r="E12" s="96">
        <f>SUM(E13:E19)</f>
        <v>855</v>
      </c>
      <c r="F12" s="96">
        <f>SUM(F13:F19)</f>
        <v>3342</v>
      </c>
      <c r="G12" s="96">
        <f>SUM(G13:G19)</f>
        <v>3204</v>
      </c>
      <c r="H12" s="96">
        <f>SUM(H13:H19)</f>
        <v>1180</v>
      </c>
      <c r="I12" s="96">
        <f>SUM(I13:I19)</f>
        <v>6420</v>
      </c>
      <c r="J12" s="96">
        <f aca="true" t="shared" si="1" ref="J12:O12">SUM(J13:J19)</f>
        <v>0</v>
      </c>
      <c r="K12" s="96">
        <f t="shared" si="1"/>
        <v>3754</v>
      </c>
      <c r="L12" s="96">
        <f t="shared" si="1"/>
        <v>0</v>
      </c>
      <c r="M12" s="96">
        <f t="shared" si="1"/>
        <v>1220</v>
      </c>
      <c r="N12" s="96">
        <f t="shared" si="1"/>
        <v>0</v>
      </c>
      <c r="O12" s="96">
        <f t="shared" si="1"/>
        <v>0</v>
      </c>
      <c r="P12" s="13"/>
    </row>
    <row r="13" spans="1:16" s="10" customFormat="1" ht="14.25">
      <c r="A13" s="54">
        <v>1</v>
      </c>
      <c r="B13" s="57" t="s">
        <v>152</v>
      </c>
      <c r="C13" s="62">
        <f aca="true" t="shared" si="2" ref="C13:C19">D13+E13+F13+G13+H13+I13+J13+K13+L13+M13+N13+O13</f>
        <v>855</v>
      </c>
      <c r="D13" s="11">
        <f>SUM(D14:D29)</f>
        <v>0</v>
      </c>
      <c r="E13" s="11">
        <v>855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3"/>
    </row>
    <row r="14" spans="1:16" ht="14.25">
      <c r="A14" s="56">
        <v>2</v>
      </c>
      <c r="B14" s="57" t="s">
        <v>115</v>
      </c>
      <c r="C14" s="62">
        <f t="shared" si="2"/>
        <v>3342</v>
      </c>
      <c r="D14" s="11">
        <v>0</v>
      </c>
      <c r="E14" s="11"/>
      <c r="F14" s="11">
        <v>3342</v>
      </c>
      <c r="G14" s="11"/>
      <c r="H14" s="11"/>
      <c r="I14" s="11"/>
      <c r="J14" s="11"/>
      <c r="K14" s="11"/>
      <c r="L14" s="11">
        <v>0</v>
      </c>
      <c r="M14" s="11">
        <v>0</v>
      </c>
      <c r="N14" s="11">
        <v>0</v>
      </c>
      <c r="O14" s="11">
        <v>0</v>
      </c>
      <c r="P14" s="13"/>
    </row>
    <row r="15" spans="1:16" ht="14.25">
      <c r="A15" s="54">
        <v>3</v>
      </c>
      <c r="B15" s="57" t="s">
        <v>117</v>
      </c>
      <c r="C15" s="62">
        <f t="shared" si="2"/>
        <v>1220</v>
      </c>
      <c r="D15" s="11">
        <v>0</v>
      </c>
      <c r="E15" s="11"/>
      <c r="F15" s="11">
        <v>0</v>
      </c>
      <c r="G15" s="11"/>
      <c r="H15" s="11"/>
      <c r="I15" s="11"/>
      <c r="J15" s="11"/>
      <c r="K15" s="11"/>
      <c r="L15" s="11">
        <v>0</v>
      </c>
      <c r="M15" s="11">
        <v>1220</v>
      </c>
      <c r="N15" s="11">
        <v>0</v>
      </c>
      <c r="O15" s="11">
        <v>0</v>
      </c>
      <c r="P15" s="13"/>
    </row>
    <row r="16" spans="1:16" ht="14.25">
      <c r="A16" s="56">
        <v>4</v>
      </c>
      <c r="B16" s="57" t="s">
        <v>151</v>
      </c>
      <c r="C16" s="62">
        <f t="shared" si="2"/>
        <v>3754</v>
      </c>
      <c r="D16" s="11">
        <v>0</v>
      </c>
      <c r="E16" s="11"/>
      <c r="F16" s="11"/>
      <c r="G16" s="11">
        <v>0</v>
      </c>
      <c r="H16" s="11"/>
      <c r="I16" s="11"/>
      <c r="J16" s="11"/>
      <c r="K16" s="11">
        <v>3754</v>
      </c>
      <c r="L16" s="11">
        <v>0</v>
      </c>
      <c r="M16" s="11">
        <v>0</v>
      </c>
      <c r="N16" s="11">
        <v>0</v>
      </c>
      <c r="O16" s="11">
        <v>0</v>
      </c>
      <c r="P16" s="13"/>
    </row>
    <row r="17" spans="1:16" ht="14.25">
      <c r="A17" s="54">
        <v>5</v>
      </c>
      <c r="B17" s="57" t="s">
        <v>131</v>
      </c>
      <c r="C17" s="62">
        <f t="shared" si="2"/>
        <v>6420</v>
      </c>
      <c r="D17" s="11">
        <v>0</v>
      </c>
      <c r="E17" s="11"/>
      <c r="F17" s="11"/>
      <c r="G17" s="11"/>
      <c r="H17" s="11"/>
      <c r="I17" s="11">
        <v>6420</v>
      </c>
      <c r="J17" s="11"/>
      <c r="K17" s="11"/>
      <c r="L17" s="11">
        <v>0</v>
      </c>
      <c r="M17" s="11">
        <v>0</v>
      </c>
      <c r="N17" s="11">
        <v>0</v>
      </c>
      <c r="O17" s="11">
        <v>0</v>
      </c>
      <c r="P17" s="13"/>
    </row>
    <row r="18" spans="1:16" ht="14.25">
      <c r="A18" s="56">
        <v>6</v>
      </c>
      <c r="B18" s="55" t="s">
        <v>114</v>
      </c>
      <c r="C18" s="62">
        <f t="shared" si="2"/>
        <v>3204</v>
      </c>
      <c r="D18" s="11">
        <v>0</v>
      </c>
      <c r="E18" s="11"/>
      <c r="F18" s="11"/>
      <c r="G18" s="11">
        <v>3204</v>
      </c>
      <c r="H18" s="11"/>
      <c r="I18" s="11"/>
      <c r="J18" s="11"/>
      <c r="K18" s="11"/>
      <c r="L18" s="11">
        <v>0</v>
      </c>
      <c r="M18" s="11">
        <v>0</v>
      </c>
      <c r="N18" s="11">
        <v>0</v>
      </c>
      <c r="O18" s="11">
        <v>0</v>
      </c>
      <c r="P18" s="13"/>
    </row>
    <row r="19" spans="1:16" ht="14.25">
      <c r="A19" s="54">
        <v>7</v>
      </c>
      <c r="B19" s="57" t="s">
        <v>156</v>
      </c>
      <c r="C19" s="62">
        <f t="shared" si="2"/>
        <v>1180</v>
      </c>
      <c r="D19" s="11">
        <v>0</v>
      </c>
      <c r="E19" s="11"/>
      <c r="F19" s="11"/>
      <c r="G19" s="11"/>
      <c r="H19" s="11">
        <v>1180</v>
      </c>
      <c r="I19" s="11"/>
      <c r="J19" s="11"/>
      <c r="K19" s="11"/>
      <c r="L19" s="11">
        <v>0</v>
      </c>
      <c r="M19" s="11">
        <v>0</v>
      </c>
      <c r="N19" s="11">
        <v>0</v>
      </c>
      <c r="O19" s="11">
        <v>0</v>
      </c>
      <c r="P19" s="13"/>
    </row>
    <row r="20" spans="1:17" ht="15">
      <c r="A20" s="103"/>
      <c r="B20" s="92" t="s">
        <v>157</v>
      </c>
      <c r="C20" s="102">
        <f>C21+C22+C23+C24+C25</f>
        <v>8693</v>
      </c>
      <c r="D20" s="96">
        <f>D21+D22+D23+D24+D25</f>
        <v>0</v>
      </c>
      <c r="E20" s="96">
        <f aca="true" t="shared" si="3" ref="E20:O20">E21+E22+E23+E24+E25</f>
        <v>0</v>
      </c>
      <c r="F20" s="96">
        <f t="shared" si="3"/>
        <v>0</v>
      </c>
      <c r="G20" s="96">
        <f t="shared" si="3"/>
        <v>0</v>
      </c>
      <c r="H20" s="96">
        <f t="shared" si="3"/>
        <v>693</v>
      </c>
      <c r="I20" s="96">
        <f t="shared" si="3"/>
        <v>0</v>
      </c>
      <c r="J20" s="96">
        <f t="shared" si="3"/>
        <v>1787</v>
      </c>
      <c r="K20" s="96">
        <v>0</v>
      </c>
      <c r="L20" s="96">
        <v>3013</v>
      </c>
      <c r="M20" s="96">
        <f t="shared" si="3"/>
        <v>0</v>
      </c>
      <c r="N20" s="96">
        <f t="shared" si="3"/>
        <v>0</v>
      </c>
      <c r="O20" s="96">
        <f t="shared" si="3"/>
        <v>3200</v>
      </c>
      <c r="P20" s="13"/>
      <c r="Q20" s="13"/>
    </row>
    <row r="21" spans="1:16" ht="14.25">
      <c r="A21" s="56">
        <v>1</v>
      </c>
      <c r="B21" s="55" t="s">
        <v>98</v>
      </c>
      <c r="C21" s="62">
        <f>D21+E21+F21+G21+H21+I21+J21+K21+L21+M21+N21+O21</f>
        <v>1787</v>
      </c>
      <c r="D21" s="11">
        <v>0</v>
      </c>
      <c r="E21" s="11"/>
      <c r="F21" s="11"/>
      <c r="G21" s="11"/>
      <c r="H21" s="11"/>
      <c r="I21" s="11"/>
      <c r="J21" s="11">
        <v>1787</v>
      </c>
      <c r="K21" s="11"/>
      <c r="L21" s="11">
        <v>0</v>
      </c>
      <c r="M21" s="11">
        <v>0</v>
      </c>
      <c r="N21" s="11">
        <v>0</v>
      </c>
      <c r="O21" s="11">
        <v>0</v>
      </c>
      <c r="P21" s="13"/>
    </row>
    <row r="22" spans="1:16" ht="14.25">
      <c r="A22" s="56">
        <v>2</v>
      </c>
      <c r="B22" s="55" t="s">
        <v>128</v>
      </c>
      <c r="C22" s="62">
        <f>D22+E22+F22+G22+H22+I22+J22+K22+L22+M22+N22+O22</f>
        <v>3013</v>
      </c>
      <c r="D22" s="11">
        <v>0</v>
      </c>
      <c r="E22" s="11"/>
      <c r="F22" s="11"/>
      <c r="G22" s="11"/>
      <c r="H22" s="11"/>
      <c r="I22" s="11"/>
      <c r="J22" s="11"/>
      <c r="L22" s="11">
        <v>3013</v>
      </c>
      <c r="M22" s="11">
        <v>0</v>
      </c>
      <c r="N22" s="11">
        <v>0</v>
      </c>
      <c r="O22" s="11">
        <v>0</v>
      </c>
      <c r="P22" s="13"/>
    </row>
    <row r="23" spans="1:16" ht="14.25">
      <c r="A23" s="56">
        <v>3</v>
      </c>
      <c r="B23" s="55" t="s">
        <v>130</v>
      </c>
      <c r="C23" s="62">
        <f>D23+E23+F23+G23+H23+I23+J23+K23+L23+M23+N23+O23</f>
        <v>693</v>
      </c>
      <c r="D23" s="11">
        <v>0</v>
      </c>
      <c r="E23" s="11"/>
      <c r="F23" s="11"/>
      <c r="G23" s="11"/>
      <c r="H23" s="11">
        <v>693</v>
      </c>
      <c r="I23" s="11"/>
      <c r="J23" s="11"/>
      <c r="K23" s="11"/>
      <c r="L23" s="11">
        <v>0</v>
      </c>
      <c r="M23" s="11">
        <v>0</v>
      </c>
      <c r="N23" s="11">
        <v>0</v>
      </c>
      <c r="O23" s="11">
        <v>0</v>
      </c>
      <c r="P23" s="13"/>
    </row>
    <row r="24" spans="1:16" ht="14.25">
      <c r="A24" s="56">
        <v>4</v>
      </c>
      <c r="B24" s="55" t="s">
        <v>96</v>
      </c>
      <c r="C24" s="62">
        <f>D24+E24+F24+G24+H24+I24+J24+K24+L24+M24+N24+O24</f>
        <v>1848</v>
      </c>
      <c r="D24" s="11">
        <v>0</v>
      </c>
      <c r="E24" s="11"/>
      <c r="F24" s="11"/>
      <c r="G24" s="11"/>
      <c r="H24" s="11"/>
      <c r="I24" s="11"/>
      <c r="J24" s="11"/>
      <c r="K24" s="11"/>
      <c r="L24" s="11">
        <v>0</v>
      </c>
      <c r="M24" s="11">
        <v>0</v>
      </c>
      <c r="N24" s="11">
        <v>0</v>
      </c>
      <c r="O24" s="11">
        <v>1848</v>
      </c>
      <c r="P24" s="13"/>
    </row>
    <row r="25" spans="1:16" ht="14.25">
      <c r="A25" s="56">
        <v>5</v>
      </c>
      <c r="B25" s="57" t="s">
        <v>116</v>
      </c>
      <c r="C25" s="62">
        <f>D25+E25+F25+G25+H25+I25+J25+K25+L25+M25+N25+O25</f>
        <v>1352</v>
      </c>
      <c r="D25" s="11">
        <v>0</v>
      </c>
      <c r="E25" s="11"/>
      <c r="F25" s="11"/>
      <c r="G25" s="11"/>
      <c r="H25" s="11"/>
      <c r="I25" s="11"/>
      <c r="J25" s="11"/>
      <c r="K25" s="11"/>
      <c r="L25" s="11">
        <v>0</v>
      </c>
      <c r="M25" s="11">
        <v>0</v>
      </c>
      <c r="N25" s="11">
        <v>0</v>
      </c>
      <c r="O25" s="11">
        <v>1352</v>
      </c>
      <c r="P25" s="13"/>
    </row>
    <row r="26" spans="1:17" ht="15">
      <c r="A26" s="92" t="s">
        <v>35</v>
      </c>
      <c r="B26" s="104" t="s">
        <v>88</v>
      </c>
      <c r="C26" s="102">
        <f>C27+C28+C29+C30+C31+C32+C33</f>
        <v>37502</v>
      </c>
      <c r="D26" s="96">
        <f>D27+D28+D29+D30+D31+D32+D33</f>
        <v>0</v>
      </c>
      <c r="E26" s="96">
        <f aca="true" t="shared" si="4" ref="E26:O26">E27+E28+E29+E30+E31+E32+E33</f>
        <v>0</v>
      </c>
      <c r="F26" s="96">
        <f t="shared" si="4"/>
        <v>0</v>
      </c>
      <c r="G26" s="96">
        <f>G27</f>
        <v>22394</v>
      </c>
      <c r="H26" s="96">
        <f>H27+H28+H29+H30+H31+H32+H33</f>
        <v>15108</v>
      </c>
      <c r="I26" s="96">
        <f t="shared" si="4"/>
        <v>0</v>
      </c>
      <c r="J26" s="96">
        <f t="shared" si="4"/>
        <v>0</v>
      </c>
      <c r="K26" s="96">
        <f t="shared" si="4"/>
        <v>0</v>
      </c>
      <c r="L26" s="96">
        <f t="shared" si="4"/>
        <v>0</v>
      </c>
      <c r="M26" s="96">
        <f t="shared" si="4"/>
        <v>0</v>
      </c>
      <c r="N26" s="96">
        <f t="shared" si="4"/>
        <v>0</v>
      </c>
      <c r="O26" s="96">
        <f t="shared" si="4"/>
        <v>0</v>
      </c>
      <c r="P26" s="13"/>
      <c r="Q26" s="13"/>
    </row>
    <row r="27" spans="1:16" ht="14.25">
      <c r="A27" s="54">
        <v>1</v>
      </c>
      <c r="B27" s="55" t="s">
        <v>158</v>
      </c>
      <c r="C27" s="62">
        <f aca="true" t="shared" si="5" ref="C27:C33">D27+E27+F27+G27+H27+I27+J27+K27+L27+M27+N27+O27</f>
        <v>22394</v>
      </c>
      <c r="D27" s="11">
        <v>0</v>
      </c>
      <c r="E27" s="11"/>
      <c r="F27" s="11">
        <v>0</v>
      </c>
      <c r="G27" s="11">
        <v>22394</v>
      </c>
      <c r="H27" s="11"/>
      <c r="I27" s="11"/>
      <c r="J27" s="11"/>
      <c r="K27" s="11"/>
      <c r="L27" s="11">
        <v>0</v>
      </c>
      <c r="M27" s="11">
        <v>0</v>
      </c>
      <c r="N27" s="11">
        <v>0</v>
      </c>
      <c r="O27" s="11">
        <v>0</v>
      </c>
      <c r="P27" s="13"/>
    </row>
    <row r="28" spans="1:16" ht="14.25">
      <c r="A28" s="54">
        <v>2</v>
      </c>
      <c r="B28" s="55" t="s">
        <v>100</v>
      </c>
      <c r="C28" s="62">
        <f t="shared" si="5"/>
        <v>1386</v>
      </c>
      <c r="D28" s="11">
        <v>0</v>
      </c>
      <c r="E28" s="11"/>
      <c r="F28" s="11"/>
      <c r="G28" s="11"/>
      <c r="H28" s="11">
        <v>1386</v>
      </c>
      <c r="I28" s="11"/>
      <c r="J28" s="11"/>
      <c r="K28" s="11"/>
      <c r="L28" s="11">
        <v>0</v>
      </c>
      <c r="M28" s="11">
        <v>0</v>
      </c>
      <c r="N28" s="11">
        <v>0</v>
      </c>
      <c r="O28" s="11">
        <v>0</v>
      </c>
      <c r="P28" s="13"/>
    </row>
    <row r="29" spans="1:16" ht="14.25">
      <c r="A29" s="54">
        <v>3</v>
      </c>
      <c r="B29" s="55" t="s">
        <v>99</v>
      </c>
      <c r="C29" s="62">
        <f t="shared" si="5"/>
        <v>1334</v>
      </c>
      <c r="D29" s="11">
        <v>0</v>
      </c>
      <c r="E29" s="11"/>
      <c r="F29" s="11"/>
      <c r="G29" s="11"/>
      <c r="H29" s="11">
        <v>1334</v>
      </c>
      <c r="I29" s="11"/>
      <c r="J29" s="11"/>
      <c r="K29" s="11"/>
      <c r="L29" s="11">
        <v>0</v>
      </c>
      <c r="M29" s="11">
        <v>0</v>
      </c>
      <c r="N29" s="11">
        <v>0</v>
      </c>
      <c r="O29" s="11">
        <v>0</v>
      </c>
      <c r="P29" s="13"/>
    </row>
    <row r="30" spans="1:16" ht="14.25">
      <c r="A30" s="54">
        <v>4</v>
      </c>
      <c r="B30" s="55" t="s">
        <v>140</v>
      </c>
      <c r="C30" s="62">
        <f t="shared" si="5"/>
        <v>1635</v>
      </c>
      <c r="D30" s="72">
        <f>SUM(D31:D34)</f>
        <v>0</v>
      </c>
      <c r="E30" s="72"/>
      <c r="F30" s="72"/>
      <c r="G30" s="11"/>
      <c r="H30" s="72">
        <v>1635</v>
      </c>
      <c r="I30" s="72"/>
      <c r="J30" s="72"/>
      <c r="K30" s="72"/>
      <c r="L30" s="72">
        <f>SUM(L31:L34)</f>
        <v>0</v>
      </c>
      <c r="M30" s="72">
        <f>SUM(M31:M34)</f>
        <v>0</v>
      </c>
      <c r="N30" s="72">
        <v>0</v>
      </c>
      <c r="O30" s="72">
        <f>SUM(O31:O34)</f>
        <v>0</v>
      </c>
      <c r="P30" s="13"/>
    </row>
    <row r="31" spans="1:16" ht="14.25">
      <c r="A31" s="54">
        <v>5</v>
      </c>
      <c r="B31" s="55" t="s">
        <v>101</v>
      </c>
      <c r="C31" s="62">
        <f t="shared" si="5"/>
        <v>3984</v>
      </c>
      <c r="D31" s="11">
        <v>0</v>
      </c>
      <c r="E31" s="62"/>
      <c r="F31" s="11"/>
      <c r="G31" s="11"/>
      <c r="H31" s="11">
        <v>3984</v>
      </c>
      <c r="I31" s="11"/>
      <c r="J31" s="11"/>
      <c r="K31" s="11"/>
      <c r="L31" s="11">
        <v>0</v>
      </c>
      <c r="M31" s="11">
        <v>0</v>
      </c>
      <c r="N31" s="11">
        <v>0</v>
      </c>
      <c r="O31" s="11">
        <v>0</v>
      </c>
      <c r="P31" s="13"/>
    </row>
    <row r="32" spans="1:16" ht="14.25">
      <c r="A32" s="54">
        <v>6</v>
      </c>
      <c r="B32" s="55" t="s">
        <v>102</v>
      </c>
      <c r="C32" s="62">
        <f t="shared" si="5"/>
        <v>4059</v>
      </c>
      <c r="D32" s="11">
        <v>0</v>
      </c>
      <c r="E32" s="62"/>
      <c r="F32" s="11"/>
      <c r="G32" s="11"/>
      <c r="H32" s="11">
        <v>4059</v>
      </c>
      <c r="I32" s="11"/>
      <c r="J32" s="11"/>
      <c r="K32" s="11"/>
      <c r="L32" s="11">
        <v>0</v>
      </c>
      <c r="M32" s="11">
        <v>0</v>
      </c>
      <c r="N32" s="11">
        <v>0</v>
      </c>
      <c r="O32" s="11">
        <v>0</v>
      </c>
      <c r="P32" s="13"/>
    </row>
    <row r="33" spans="1:16" ht="14.25">
      <c r="A33" s="54">
        <v>7</v>
      </c>
      <c r="B33" s="55" t="s">
        <v>103</v>
      </c>
      <c r="C33" s="62">
        <f t="shared" si="5"/>
        <v>2710</v>
      </c>
      <c r="D33" s="11">
        <v>0</v>
      </c>
      <c r="E33" s="62"/>
      <c r="F33" s="11"/>
      <c r="G33" s="11"/>
      <c r="H33" s="11">
        <v>2710</v>
      </c>
      <c r="I33" s="11"/>
      <c r="J33" s="11"/>
      <c r="K33" s="11"/>
      <c r="L33" s="11">
        <v>0</v>
      </c>
      <c r="M33" s="11">
        <v>0</v>
      </c>
      <c r="N33" s="11">
        <v>0</v>
      </c>
      <c r="O33" s="11">
        <v>0</v>
      </c>
      <c r="P33" s="13"/>
    </row>
    <row r="34" spans="1:16" s="10" customFormat="1" ht="15">
      <c r="A34" s="105"/>
      <c r="B34" s="92" t="s">
        <v>159</v>
      </c>
      <c r="C34" s="102">
        <f>C35+C36</f>
        <v>7354</v>
      </c>
      <c r="D34" s="96">
        <f>D35+D36</f>
        <v>0</v>
      </c>
      <c r="E34" s="102">
        <v>1000</v>
      </c>
      <c r="F34" s="96">
        <v>0</v>
      </c>
      <c r="G34" s="96">
        <v>0</v>
      </c>
      <c r="H34" s="96">
        <v>2000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4354</v>
      </c>
      <c r="O34" s="96">
        <v>0</v>
      </c>
      <c r="P34" s="13"/>
    </row>
    <row r="35" spans="1:16" ht="15">
      <c r="A35" s="73">
        <v>1</v>
      </c>
      <c r="B35" s="57" t="s">
        <v>153</v>
      </c>
      <c r="C35" s="62">
        <f>D35+E35+F35+G35+H35+I35+J35+K35+L35+M35+N35+O35</f>
        <v>2000</v>
      </c>
      <c r="D35" s="11">
        <f>SUM(D36+D37)</f>
        <v>0</v>
      </c>
      <c r="E35" s="11">
        <v>0</v>
      </c>
      <c r="F35" s="11">
        <v>0</v>
      </c>
      <c r="G35" s="11">
        <v>0</v>
      </c>
      <c r="H35" s="11">
        <v>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3"/>
    </row>
    <row r="36" spans="1:16" s="10" customFormat="1" ht="15">
      <c r="A36" s="73">
        <v>2</v>
      </c>
      <c r="B36" s="57" t="s">
        <v>97</v>
      </c>
      <c r="C36" s="62">
        <f>D36+E36+F36+G36+H36+I36+J36+K36+L36+M36+N36+O36</f>
        <v>5354</v>
      </c>
      <c r="D36" s="11">
        <v>0</v>
      </c>
      <c r="E36" s="11">
        <v>1000</v>
      </c>
      <c r="F36" s="72"/>
      <c r="G36" s="72"/>
      <c r="H36" s="72"/>
      <c r="I36" s="72"/>
      <c r="J36" s="72"/>
      <c r="K36" s="72"/>
      <c r="L36" s="72"/>
      <c r="M36" s="72"/>
      <c r="N36" s="11">
        <v>4354</v>
      </c>
      <c r="O36" s="72"/>
      <c r="P36" s="13"/>
    </row>
    <row r="37" spans="1:17" s="10" customFormat="1" ht="15">
      <c r="A37" s="106"/>
      <c r="B37" s="106" t="s">
        <v>134</v>
      </c>
      <c r="C37" s="107">
        <f>C5+C12+C20+C26+C34</f>
        <v>74867</v>
      </c>
      <c r="D37" s="108">
        <f>SUM(D38:D43)</f>
        <v>0</v>
      </c>
      <c r="E37" s="108">
        <f>E5+E12+E20+E26+E34</f>
        <v>1855</v>
      </c>
      <c r="F37" s="108">
        <f aca="true" t="shared" si="6" ref="F37:O37">F5+F12+F20+F26+F34</f>
        <v>3690</v>
      </c>
      <c r="G37" s="108">
        <f t="shared" si="6"/>
        <v>25598</v>
      </c>
      <c r="H37" s="108">
        <f t="shared" si="6"/>
        <v>19206</v>
      </c>
      <c r="I37" s="108">
        <f t="shared" si="6"/>
        <v>7190</v>
      </c>
      <c r="J37" s="108">
        <f t="shared" si="6"/>
        <v>1787</v>
      </c>
      <c r="K37" s="108">
        <f t="shared" si="6"/>
        <v>3754</v>
      </c>
      <c r="L37" s="108">
        <f t="shared" si="6"/>
        <v>3013</v>
      </c>
      <c r="M37" s="108">
        <f t="shared" si="6"/>
        <v>1220</v>
      </c>
      <c r="N37" s="108">
        <f t="shared" si="6"/>
        <v>4354</v>
      </c>
      <c r="O37" s="108">
        <f t="shared" si="6"/>
        <v>3200</v>
      </c>
      <c r="P37" s="13"/>
      <c r="Q37" s="13"/>
    </row>
    <row r="38" spans="1:16" ht="12.75">
      <c r="A38" s="76"/>
      <c r="B38" s="29"/>
      <c r="C38" s="90"/>
      <c r="D38" s="36"/>
      <c r="E38" s="36"/>
      <c r="F38" s="90"/>
      <c r="G38" s="36"/>
      <c r="H38" s="36"/>
      <c r="I38" s="36"/>
      <c r="J38" s="36"/>
      <c r="K38" s="36"/>
      <c r="L38" s="36"/>
      <c r="M38" s="36"/>
      <c r="N38" s="36"/>
      <c r="O38" s="36"/>
      <c r="P38" s="13"/>
    </row>
    <row r="39" spans="1:16" ht="12.75">
      <c r="A39" s="76"/>
      <c r="B39" s="29"/>
      <c r="C39" s="90"/>
      <c r="D39" s="36"/>
      <c r="E39" s="36"/>
      <c r="F39" s="90"/>
      <c r="G39" s="36"/>
      <c r="H39" s="36"/>
      <c r="I39" s="36"/>
      <c r="J39" s="36"/>
      <c r="K39" s="36"/>
      <c r="L39" s="36"/>
      <c r="M39" s="36"/>
      <c r="N39" s="36"/>
      <c r="O39" s="36"/>
      <c r="P39" s="13"/>
    </row>
    <row r="40" spans="1:40" s="14" customFormat="1" ht="12.75">
      <c r="A40" s="76"/>
      <c r="B40" s="29"/>
      <c r="C40" s="90"/>
      <c r="D40" s="36"/>
      <c r="E40" s="36"/>
      <c r="F40" s="90"/>
      <c r="G40" s="36"/>
      <c r="H40" s="36"/>
      <c r="I40" s="36"/>
      <c r="J40" s="36"/>
      <c r="K40" s="36"/>
      <c r="L40" s="36"/>
      <c r="M40" s="36"/>
      <c r="N40" s="36"/>
      <c r="O40" s="36"/>
      <c r="P40" s="13"/>
      <c r="Q40" s="2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14" customFormat="1" ht="12.75">
      <c r="A41" s="76"/>
      <c r="B41" s="29"/>
      <c r="C41" s="90"/>
      <c r="D41" s="36"/>
      <c r="E41" s="36"/>
      <c r="F41" s="90"/>
      <c r="G41" s="36"/>
      <c r="H41" s="36"/>
      <c r="I41" s="36"/>
      <c r="J41" s="36"/>
      <c r="K41" s="36"/>
      <c r="L41" s="36"/>
      <c r="M41" s="36"/>
      <c r="N41" s="36"/>
      <c r="O41" s="36"/>
      <c r="P41" s="1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14" customFormat="1" ht="12.75">
      <c r="A42" s="76"/>
      <c r="B42" s="29"/>
      <c r="C42" s="90"/>
      <c r="D42" s="36"/>
      <c r="E42" s="36"/>
      <c r="F42" s="90"/>
      <c r="G42" s="36"/>
      <c r="H42" s="36"/>
      <c r="I42" s="36"/>
      <c r="J42" s="36"/>
      <c r="K42" s="36"/>
      <c r="L42" s="36"/>
      <c r="M42" s="36"/>
      <c r="N42" s="36"/>
      <c r="O42" s="36"/>
      <c r="P42" s="1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16" ht="12.75">
      <c r="A43" s="76"/>
      <c r="B43" s="29"/>
      <c r="C43" s="90"/>
      <c r="D43" s="36"/>
      <c r="E43" s="36"/>
      <c r="F43" s="90"/>
      <c r="G43" s="36"/>
      <c r="H43" s="36"/>
      <c r="I43" s="36"/>
      <c r="J43" s="36"/>
      <c r="K43" s="36"/>
      <c r="L43" s="36"/>
      <c r="M43" s="36"/>
      <c r="N43" s="36"/>
      <c r="O43" s="36"/>
      <c r="P43" s="13"/>
    </row>
    <row r="44" spans="1:40" s="14" customFormat="1" ht="12.75">
      <c r="A44" s="7"/>
      <c r="B44" s="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6" spans="3:7" ht="12.75">
      <c r="C46" s="13" t="s">
        <v>25</v>
      </c>
      <c r="G46" s="13" t="s">
        <v>144</v>
      </c>
    </row>
    <row r="47" ht="12.75">
      <c r="G47" s="13" t="s">
        <v>143</v>
      </c>
    </row>
    <row r="48" ht="12.75">
      <c r="F48" s="13" t="s">
        <v>144</v>
      </c>
    </row>
    <row r="49" ht="12.75">
      <c r="D49" s="13" t="s">
        <v>144</v>
      </c>
    </row>
  </sheetData>
  <sheetProtection/>
  <hyperlinks>
    <hyperlink ref="Q5" location="'Te ardhurat vjetore'!A1" display="Te ardhurat vjetore"/>
    <hyperlink ref="Q6" location="'Te ardhurat ne  muaj'!A1" display="Te ardhurat ne muaj"/>
    <hyperlink ref="Q7" location="'Shpenzimet vjetore'!A1" display="Shpenzimet vjetore"/>
    <hyperlink ref="Q8" location="'Shpenzimet ne muaj'!A1" display="Shpenzimet ne muaj"/>
    <hyperlink ref="Q10" location="'shpenzimet operative'!A1" display="Shpenzimet operative (analitike)"/>
    <hyperlink ref="Q11" location="'Investimet vjetore'!A1" display="Investimet vjetore"/>
  </hyperlinks>
  <printOptions/>
  <pageMargins left="0.15748031496062992" right="0.15748031496062992" top="0.6692913385826772" bottom="0.6692913385826772" header="0.5118110236220472" footer="0.5118110236220472"/>
  <pageSetup horizontalDpi="600" verticalDpi="600" orientation="landscape" scale="80" r:id="rId1"/>
  <headerFooter alignWithMargins="0">
    <oddHeader>&amp;LBashkia Lezhe&amp;RPasqyra analitike e Investimeve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 Barbullushi</dc:creator>
  <cp:keywords/>
  <dc:description/>
  <cp:lastModifiedBy>Financa Drejtori</cp:lastModifiedBy>
  <cp:lastPrinted>2014-04-07T07:47:47Z</cp:lastPrinted>
  <dcterms:created xsi:type="dcterms:W3CDTF">2008-02-04T08:31:04Z</dcterms:created>
  <dcterms:modified xsi:type="dcterms:W3CDTF">2014-05-30T08:13:38Z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